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55" yWindow="75" windowWidth="17475" windowHeight="9975" tabRatio="835" activeTab="0"/>
  </bookViews>
  <sheets>
    <sheet name="Contextualização" sheetId="1" r:id="rId1"/>
    <sheet name="Introdução" sheetId="2" r:id="rId2"/>
    <sheet name="Informação do Projecto" sheetId="3" r:id="rId3"/>
    <sheet name="Contexto Mudanças Climáticas" sheetId="4" r:id="rId4"/>
    <sheet name="Actuais Riscos Climáticos" sheetId="5" r:id="rId5"/>
    <sheet name="riskcontrols" sheetId="6" state="hidden" r:id="rId6"/>
    <sheet name="Recursos de Subsistência" sheetId="7" r:id="rId7"/>
    <sheet name="Perigo --&gt; RS" sheetId="8" r:id="rId8"/>
    <sheet name="RS --&gt; EstSob (Pgo1)" sheetId="9" r:id="rId9"/>
    <sheet name="RS --&gt; EstSob (Pgo2)" sheetId="10" r:id="rId10"/>
    <sheet name="RS --&gt; EstSob (Pgo3)" sheetId="11" r:id="rId11"/>
    <sheet name="Actividades Projecto" sheetId="12" r:id="rId12"/>
    <sheet name="Project activities_old" sheetId="13" state="hidden" r:id="rId13"/>
    <sheet name="Activ. Modificadas" sheetId="14" r:id="rId14"/>
    <sheet name="Synergies and barriers - old" sheetId="15" state="hidden" r:id="rId15"/>
    <sheet name="Sinergias e Barreiras" sheetId="16" r:id="rId16"/>
    <sheet name="Relatório Climático" sheetId="17" r:id="rId17"/>
    <sheet name="Relatório Contexto Subsistência" sheetId="18" r:id="rId18"/>
    <sheet name="project summary backup" sheetId="19" state="hidden" r:id="rId19"/>
    <sheet name="Relatório Avaliação Projecto" sheetId="20" r:id="rId20"/>
    <sheet name="Project screening report_backup" sheetId="21" state="hidden" r:id="rId21"/>
    <sheet name="Relatório Sumário do Projecto " sheetId="22" r:id="rId22"/>
    <sheet name="Project screening report2" sheetId="23" state="hidden" r:id="rId23"/>
    <sheet name="Project screening report_old" sheetId="24" state="hidden" r:id="rId24"/>
  </sheets>
  <externalReferences>
    <externalReference r:id="rId27"/>
  </externalReferences>
  <definedNames>
    <definedName name="Z_12924987_A6F9_4934_9D3C_AEC4567CE2CA_.wvu.FilterData" localSheetId="4" hidden="1">'Actuais Riscos Climáticos'!$B$17:$D$17</definedName>
    <definedName name="Z_12924987_A6F9_4934_9D3C_AEC4567CE2CA_.wvu.FilterData" localSheetId="8" hidden="1">'RS --&gt; EstSob (Pgo1)'!$H$33</definedName>
  </definedNames>
  <calcPr fullCalcOnLoad="1"/>
</workbook>
</file>

<file path=xl/comments4.xml><?xml version="1.0" encoding="utf-8"?>
<comments xmlns="http://schemas.openxmlformats.org/spreadsheetml/2006/main">
  <authors>
    <author>jmacki</author>
  </authors>
  <commentList>
    <comment ref="B14" authorId="0">
      <text>
        <r>
          <rPr>
            <sz val="9"/>
            <rFont val="Tahoma"/>
            <family val="0"/>
          </rPr>
          <t>Para aceder aos sumarios dos impactos do  IPCC, adaptacao e vulnerabilidade para as diferentes regioes, dirija-se a pagina da internet atravez do enderesso: http://www.ipcc.ch/ipccreports/ar4-wg2.htm</t>
        </r>
      </text>
    </comment>
    <comment ref="B23" authorId="0">
      <text>
        <r>
          <rPr>
            <sz val="9"/>
            <rFont val="Tahoma"/>
            <family val="0"/>
          </rPr>
          <t xml:space="preserve">Para aceder as Comunicacoes Nacionais submetidos como Anexo I (paises Industralicados), dirija-se a pagina da internet atravez do enderesso: 
http://unfccc.int/national_reports/annex_i_natcom/submitted_natcom/items/3625.php
Para aceder as Comunicacoes Nacionais submetidos como Nao-Anexo I (paises em desenvolvimento), dirija-se a pagina da internet atravez do enderesso:
 http://unfccc.int/national_reports/non-annex_i_natcom/items/2979.php
Para aceder aos Programas de Accao de Adaptacao Nacional  submetidos pelos paises menos desenvolvidos , dirija-se a pagina da internet atravez do enderesso: 
http://unfccc.int/adaptation/napas/items/2679.php
</t>
        </r>
      </text>
    </comment>
    <comment ref="B32" authorId="0">
      <text>
        <r>
          <rPr>
            <sz val="9"/>
            <rFont val="Tahoma"/>
            <family val="0"/>
          </rPr>
          <t xml:space="preserve">Para aceder aos sumarios dos impactos do  IPCC, adaptacao e vulnerabilidade das diferentes zonas ecologicas, dirija-se a pagina da internet atravez do enderesso: 
http://www.ipcc.ch/ipccreports/ar4-wg2.htm
</t>
        </r>
      </text>
    </comment>
  </commentList>
</comments>
</file>

<file path=xl/comments5.xml><?xml version="1.0" encoding="utf-8"?>
<comments xmlns="http://schemas.openxmlformats.org/spreadsheetml/2006/main">
  <authors>
    <author>jmacki</author>
  </authors>
  <commentList>
    <comment ref="B17" authorId="0">
      <text>
        <r>
          <rPr>
            <b/>
            <sz val="9"/>
            <rFont val="Tahoma"/>
            <family val="0"/>
          </rPr>
          <t>Examplos de impactos:</t>
        </r>
        <r>
          <rPr>
            <sz val="9"/>
            <rFont val="Tahoma"/>
            <family val="0"/>
          </rPr>
          <t xml:space="preserve">
Destruição/perda de culturas 
Danificação de residências
Diminuição de reserva de sementes
Epidemias/doenças
Interrupção de transporte
Falta de combustível 
Insegurança alimentar familiar
Perda de rendimento
Perda de vidas
Perda de poupança
Perda de árvores
Lesões pessoais
Redução de reservas pesqueiras
Redução da fertilidade dos solos
Redução da qualidade da água
Gado doente ou debilitado
Tensão/conflito social
Desemprego
Falta de água </t>
        </r>
      </text>
    </comment>
    <comment ref="F17" authorId="0">
      <text>
        <r>
          <rPr>
            <b/>
            <sz val="9"/>
            <rFont val="Tahoma"/>
            <family val="0"/>
          </rPr>
          <t>Examplos de estrategias de sobrevivência:</t>
        </r>
        <r>
          <rPr>
            <sz val="9"/>
            <rFont val="Tahoma"/>
            <family val="0"/>
          </rPr>
          <t xml:space="preserve">
Trabalhos eventuais 
Sistema de bens comuns
Rotação de culturas
Fornecimento de rações
Colheita de  alimentos silvestres
Diversificação de rendimentos
Captação da água de chuva
Realocação de mão de obra
Venda de bens pessoais
Replante de árvores e culturas
Racionalização de água</t>
        </r>
      </text>
    </comment>
    <comment ref="C12" authorId="0">
      <text>
        <r>
          <rPr>
            <b/>
            <sz val="9"/>
            <rFont val="Tahoma"/>
            <family val="0"/>
          </rPr>
          <t>Exemplos de perigos:</t>
        </r>
        <r>
          <rPr>
            <sz val="9"/>
            <rFont val="Tahoma"/>
            <family val="0"/>
          </rPr>
          <t xml:space="preserve">
Desertificação
Seca
Frio extremo
Calor extremo
Cheias
Saraivada
Ventos fortes
Escassez de chuvas prolongadas
Derretimento do gelo/neve
Chuvas torrencias
Tempestades de areia e poeira
Tempestades de neve
Avalanche de gelo e neve
Ondas gigantes
Furacões
Tufões
Queimadas descontraladas</t>
        </r>
      </text>
    </comment>
    <comment ref="B32" authorId="0">
      <text>
        <r>
          <rPr>
            <b/>
            <sz val="9"/>
            <rFont val="Tahoma"/>
            <family val="0"/>
          </rPr>
          <t>Examplos de impactos:</t>
        </r>
        <r>
          <rPr>
            <sz val="9"/>
            <rFont val="Tahoma"/>
            <family val="0"/>
          </rPr>
          <t xml:space="preserve">
Destruicao/perda de culturas
Destruicao de habitacao
esgotamento de celeiros
Doencas
Interrupcao de transporte
Escassez de combustivel
Inseguranca alimentar da familia
perda de rendimento
perda de vida humana
perda de economias
perda de arvores
Ferimento de pessoas
Reducao de stocke pesqueiro
Reducao de fertilidade de solos
Reducao de qualidade de agua
doencas ou morte de gado
Conflictos/tensioes sociais
Desemprego
Escassez de agua</t>
        </r>
      </text>
    </comment>
    <comment ref="F32" authorId="0">
      <text>
        <r>
          <rPr>
            <b/>
            <sz val="9"/>
            <rFont val="Tahoma"/>
            <family val="0"/>
          </rPr>
          <t>Examplos de estrategias de sobrevivencia:</t>
        </r>
        <r>
          <rPr>
            <sz val="9"/>
            <rFont val="Tahoma"/>
            <family val="0"/>
          </rPr>
          <t xml:space="preserve">
Trabalho eventual
Sistema de proprientade comum
mudancas de culturas
racionalizacao de alimentacaos
Armazenamento de alimentos
colheita de frutos silvestres
Diversificacao de rendimento
colheita de agua das chuvas
Realocatao de trabalhadores
Venda de bens pessoais
Replantio de culturas/arvores
Racionalizacao de agua</t>
        </r>
      </text>
    </comment>
    <comment ref="B47" authorId="0">
      <text>
        <r>
          <rPr>
            <b/>
            <sz val="9"/>
            <rFont val="Tahoma"/>
            <family val="0"/>
          </rPr>
          <t>Examplos de impactos:</t>
        </r>
        <r>
          <rPr>
            <sz val="9"/>
            <rFont val="Tahoma"/>
            <family val="0"/>
          </rPr>
          <t xml:space="preserve">
Destruicao/perda de culturas
Destruicao de habitacao
esgotamento de celeiros
Doencas
Interrupcao de transporte
Escassez de combustivel
Inseguranca alimentar da familia
perda de rendimento
perda de vida humana
perda de economias
perda de arvores
Ferimento de pessoas
Reducao de stocke pesqueiro
Reducao de fertilidade de solos
Reducao de qualidade de agua
doencas ou morte de gado
Conflictos/tensioes sociais
Desemprego
Escassez de agua</t>
        </r>
      </text>
    </comment>
    <comment ref="F47" authorId="0">
      <text>
        <r>
          <rPr>
            <b/>
            <sz val="9"/>
            <rFont val="Tahoma"/>
            <family val="0"/>
          </rPr>
          <t xml:space="preserve">Examplos de estrategias de sobrevivencia:
</t>
        </r>
        <r>
          <rPr>
            <sz val="9"/>
            <rFont val="Tahoma"/>
            <family val="0"/>
          </rPr>
          <t>Trabalho eventual
Sistema de proprientade comum
mudancas de culturas
racionalizacao de alimentacaos
Armazenamento de alimentos
colheita de frutos silvestres
Diversificacao de rendimento
colheita de agua das chuvas
Realocatao de trabalhadores
Venda de bens pessoais
Replantio de culturas/arvores
Racionalizacao de agua</t>
        </r>
      </text>
    </comment>
    <comment ref="C27" authorId="0">
      <text>
        <r>
          <rPr>
            <b/>
            <sz val="9"/>
            <rFont val="Tahoma"/>
            <family val="0"/>
          </rPr>
          <t>Exemplos de perigos:</t>
        </r>
        <r>
          <rPr>
            <sz val="9"/>
            <rFont val="Tahoma"/>
            <family val="0"/>
          </rPr>
          <t xml:space="preserve">
Desertificacao
Seca
Frio extremo
calor extremo
Cheias
Geadas
Vendos fortes
Falta prolongada de chuvas
Derretimento do gelo/neve
Chuvas torrenciais
Ventos com areia/poeira
Ventos de neve
Avalanches de gelo/neve
Ondas gigantes
Furacoes
Remoinhos
Queimadas decontroladas</t>
        </r>
      </text>
    </comment>
    <comment ref="C42" authorId="0">
      <text>
        <r>
          <rPr>
            <b/>
            <sz val="9"/>
            <rFont val="Tahoma"/>
            <family val="0"/>
          </rPr>
          <t>Exemplos de perigos:</t>
        </r>
        <r>
          <rPr>
            <sz val="9"/>
            <rFont val="Tahoma"/>
            <family val="0"/>
          </rPr>
          <t xml:space="preserve">
Desertificacao
Seca
Frio extremo
calor extremo
Cheias
Geadas
Vendos fortes
Falta prolongada de chuvas
Derretimento do gelo/neve
Chuvas torrenciais
Ventos com areia/poeira
Ventos de neve
Avalanches de gelo/neve
Ondas gigantes
Furacoes
Remoinhos
Queimadas decontroladas</t>
        </r>
      </text>
    </comment>
    <comment ref="B12" authorId="0">
      <text>
        <r>
          <rPr>
            <b/>
            <sz val="9"/>
            <rFont val="Tahoma"/>
            <family val="0"/>
          </rPr>
          <t xml:space="preserve">Perigo: </t>
        </r>
        <r>
          <rPr>
            <sz val="9"/>
            <rFont val="Tahoma"/>
            <family val="0"/>
          </rPr>
          <t>eventos ou fenómenos físicos que potencialmente danificadores que resultam de condições climáticas ou do estado do tempo</t>
        </r>
      </text>
    </comment>
    <comment ref="B27" authorId="0">
      <text>
        <r>
          <rPr>
            <b/>
            <sz val="9"/>
            <rFont val="Tahoma"/>
            <family val="0"/>
          </rPr>
          <t xml:space="preserve">Perigo: </t>
        </r>
        <r>
          <rPr>
            <sz val="9"/>
            <rFont val="Tahoma"/>
            <family val="0"/>
          </rPr>
          <t>evento ou fenomeno fisico potencialmente destruidor que resulta do estado de tempo ou condicoes climaticas.</t>
        </r>
      </text>
    </comment>
    <comment ref="B42" authorId="0">
      <text>
        <r>
          <rPr>
            <b/>
            <sz val="9"/>
            <rFont val="Tahoma"/>
            <family val="0"/>
          </rPr>
          <t xml:space="preserve">Perigo: </t>
        </r>
        <r>
          <rPr>
            <sz val="9"/>
            <rFont val="Tahoma"/>
            <family val="0"/>
          </rPr>
          <t>evento ou fenomeno fisico potencialmente destruidor que resulta do estado de tempo ou condicoes climaticas.</t>
        </r>
      </text>
    </comment>
    <comment ref="B15" authorId="0">
      <text>
        <r>
          <rPr>
            <b/>
            <sz val="9"/>
            <rFont val="Tahoma"/>
            <family val="0"/>
          </rPr>
          <t xml:space="preserve">Impacto: </t>
        </r>
        <r>
          <rPr>
            <sz val="9"/>
            <rFont val="Tahoma"/>
            <family val="2"/>
          </rPr>
          <t>c</t>
        </r>
        <r>
          <rPr>
            <sz val="9"/>
            <rFont val="Tahoma"/>
            <family val="0"/>
          </rPr>
          <t xml:space="preserve">onsequência do perigo sobre os sistemas humanos e naturais </t>
        </r>
      </text>
    </comment>
    <comment ref="B30" authorId="0">
      <text>
        <r>
          <rPr>
            <b/>
            <sz val="9"/>
            <rFont val="Tahoma"/>
            <family val="0"/>
          </rPr>
          <t>Impacto:</t>
        </r>
        <r>
          <rPr>
            <sz val="9"/>
            <rFont val="Tahoma"/>
            <family val="0"/>
          </rPr>
          <t xml:space="preserve"> a  consequencia do perigo sobre os sistemas natural e humano.</t>
        </r>
      </text>
    </comment>
    <comment ref="B45" authorId="0">
      <text>
        <r>
          <rPr>
            <b/>
            <sz val="9"/>
            <rFont val="Tahoma"/>
            <family val="0"/>
          </rPr>
          <t>Impacto:</t>
        </r>
        <r>
          <rPr>
            <sz val="9"/>
            <rFont val="Tahoma"/>
            <family val="0"/>
          </rPr>
          <t xml:space="preserve"> a  consequencia do perigo sobre os sistemas natural e humano.</t>
        </r>
      </text>
    </comment>
    <comment ref="F15" authorId="0">
      <text>
        <r>
          <rPr>
            <b/>
            <sz val="9"/>
            <rFont val="Tahoma"/>
            <family val="0"/>
          </rPr>
          <t xml:space="preserve">Estratégia de sobrevivência:  
</t>
        </r>
        <r>
          <rPr>
            <sz val="9"/>
            <rFont val="Tahoma"/>
            <family val="2"/>
          </rPr>
          <t>Método de uso de recursos existentes para alcançar os fins benéficos durante as condições adversas e anormais.</t>
        </r>
      </text>
    </comment>
    <comment ref="F30" authorId="0">
      <text>
        <r>
          <rPr>
            <b/>
            <sz val="9"/>
            <rFont val="Tahoma"/>
            <family val="0"/>
          </rPr>
          <t>Estrategia de sobrevivencia:</t>
        </r>
        <r>
          <rPr>
            <sz val="9"/>
            <rFont val="Tahoma"/>
            <family val="0"/>
          </rPr>
          <t xml:space="preserve">  metodos de utilizacao de recursos existentes para alcancar fins beneficos durante condicoes anormais ou adverso.</t>
        </r>
      </text>
    </comment>
    <comment ref="F45" authorId="0">
      <text>
        <r>
          <rPr>
            <b/>
            <sz val="9"/>
            <rFont val="Tahoma"/>
            <family val="0"/>
          </rPr>
          <t xml:space="preserve">Estrategia de sobrevivencia:  </t>
        </r>
        <r>
          <rPr>
            <sz val="9"/>
            <rFont val="Tahoma"/>
            <family val="0"/>
          </rPr>
          <t>metodos de utilizacao de recursos existentes para alcancar fins beneficos durante condicoes anormais ou adverso.</t>
        </r>
      </text>
    </comment>
  </commentList>
</comments>
</file>

<file path=xl/comments7.xml><?xml version="1.0" encoding="utf-8"?>
<comments xmlns="http://schemas.openxmlformats.org/spreadsheetml/2006/main">
  <authors>
    <author>jmacki</author>
  </authors>
  <commentList>
    <comment ref="B6" authorId="0">
      <text>
        <r>
          <rPr>
            <b/>
            <sz val="9"/>
            <rFont val="Tahoma"/>
            <family val="0"/>
          </rPr>
          <t>Exemplos incluem:</t>
        </r>
        <r>
          <rPr>
            <sz val="9"/>
            <rFont val="Tahoma"/>
            <family val="0"/>
          </rPr>
          <t xml:space="preserve">
Productos florestais (combustível lenhoso), 
Productos florestais (material de construção), 
Productos florestais  (rendimento), 
Productos florestais (alimentacao), 
Productos florestais  (medicamentos), 
Gado (combustível), 
Gado (rendimento),
Gado (alimentação), 
Terra, 
Óleo produtivo, 
Turfa, 
Recife de corais, 
Pedras de areia, 
Manguezal, 
Estuário,
Sistema de terras húmidas</t>
        </r>
      </text>
    </comment>
    <comment ref="B15" authorId="0">
      <text>
        <r>
          <rPr>
            <b/>
            <sz val="9"/>
            <rFont val="Tahoma"/>
            <family val="0"/>
          </rPr>
          <t>Exemplos incluem:</t>
        </r>
        <r>
          <rPr>
            <sz val="9"/>
            <rFont val="Tahoma"/>
            <family val="0"/>
          </rPr>
          <t xml:space="preserve">
Insumos agricolas, Airportorts/pistas de aterragem
Bicicletas, 
pontes,
Barcos, 
Carros/Camioes
Computadores, 
Contentores,
Charruas,
Charcos, 
Sistema de colecta de agua
Estradas, 
Sistema de recolha de residuos,
Sistema de distrivbuicao de agua,
Bombas de agua,
Sistemas santinarios 
Tanques de agua</t>
        </r>
      </text>
    </comment>
    <comment ref="B25" authorId="0">
      <text>
        <r>
          <rPr>
            <b/>
            <sz val="9"/>
            <rFont val="Tahoma"/>
            <family val="0"/>
          </rPr>
          <t xml:space="preserve">Examples include: </t>
        </r>
        <r>
          <rPr>
            <sz val="9"/>
            <rFont val="Tahoma"/>
            <family val="0"/>
          </rPr>
          <t xml:space="preserve">
Access to markets,
Cash,
Credit systems,
Insurance,
Liquid assets (livestock, etc.),
Loans,
Pensions,
Remittances</t>
        </r>
      </text>
    </comment>
    <comment ref="B34" authorId="0">
      <text>
        <r>
          <rPr>
            <b/>
            <sz val="9"/>
            <rFont val="Tahoma"/>
            <family val="0"/>
          </rPr>
          <t xml:space="preserve">Examples include:
</t>
        </r>
        <r>
          <rPr>
            <sz val="9"/>
            <rFont val="Tahoma"/>
            <family val="0"/>
          </rPr>
          <t>Agricultural skills/training (e.g. growing local market crops)
Animal husbandry
Craft-making skills/training
Cottage industry skills/training
Water management skills/training
Health care skills/training
Veterinary skills/training</t>
        </r>
        <r>
          <rPr>
            <sz val="9"/>
            <rFont val="Tahoma"/>
            <family val="0"/>
          </rPr>
          <t xml:space="preserve">
</t>
        </r>
      </text>
    </comment>
    <comment ref="B43" authorId="0">
      <text>
        <r>
          <rPr>
            <b/>
            <sz val="9"/>
            <rFont val="Tahoma"/>
            <family val="0"/>
          </rPr>
          <t xml:space="preserve">Examples include:
</t>
        </r>
        <r>
          <rPr>
            <sz val="9"/>
            <rFont val="Tahoma"/>
            <family val="0"/>
          </rPr>
          <t>Local community-based organisations
Local governance institutions
Men's groups
NGOs (local)
NGOs (regional/national)
Region/national government institutions
Religious groups 
Trade associations</t>
        </r>
        <r>
          <rPr>
            <sz val="9"/>
            <rFont val="Tahoma"/>
            <family val="0"/>
          </rPr>
          <t xml:space="preserve">
</t>
        </r>
      </text>
    </comment>
  </commentList>
</comments>
</file>

<file path=xl/sharedStrings.xml><?xml version="1.0" encoding="utf-8"?>
<sst xmlns="http://schemas.openxmlformats.org/spreadsheetml/2006/main" count="779" uniqueCount="225">
  <si>
    <t>Coping strategy</t>
  </si>
  <si>
    <t>1:</t>
  </si>
  <si>
    <t>2:</t>
  </si>
  <si>
    <t>3:</t>
  </si>
  <si>
    <t>Project activity</t>
  </si>
  <si>
    <t>Resource</t>
  </si>
  <si>
    <t>strongly influenced by hazards</t>
  </si>
  <si>
    <t>Pos</t>
  </si>
  <si>
    <t>Neg</t>
  </si>
  <si>
    <t>Neu</t>
  </si>
  <si>
    <t>most important to coping</t>
  </si>
  <si>
    <t>1.</t>
  </si>
  <si>
    <t>2.</t>
  </si>
  <si>
    <t>3.</t>
  </si>
  <si>
    <t>4.</t>
  </si>
  <si>
    <t>5.</t>
  </si>
  <si>
    <t>6.</t>
  </si>
  <si>
    <t>7.</t>
  </si>
  <si>
    <t>8.</t>
  </si>
  <si>
    <t>9.</t>
  </si>
  <si>
    <t>10.</t>
  </si>
  <si>
    <t>Original Project Activities</t>
  </si>
  <si>
    <t>Revised Project Activities</t>
  </si>
  <si>
    <t>Local Needs</t>
  </si>
  <si>
    <t>Local Capacity</t>
  </si>
  <si>
    <t>Financial Support</t>
  </si>
  <si>
    <t>Political Support</t>
  </si>
  <si>
    <t>Institutional Support</t>
  </si>
  <si>
    <t>Future Climate Conditions</t>
  </si>
  <si>
    <t>Other</t>
  </si>
  <si>
    <t>Report:</t>
  </si>
  <si>
    <t>Name:</t>
  </si>
  <si>
    <t>Location:</t>
  </si>
  <si>
    <t>Implementing Agency:</t>
  </si>
  <si>
    <t>Brief Description of the Project:</t>
  </si>
  <si>
    <t>Natural Resources</t>
  </si>
  <si>
    <t>Physical Resources</t>
  </si>
  <si>
    <t>Financial Resources</t>
  </si>
  <si>
    <t>Human Resources</t>
  </si>
  <si>
    <t>Social Resources</t>
  </si>
  <si>
    <t>Impacts</t>
  </si>
  <si>
    <t>Coping Strategies</t>
  </si>
  <si>
    <t>Resources</t>
  </si>
  <si>
    <t>Brief Description of Project Context:</t>
  </si>
  <si>
    <t>Activities</t>
  </si>
  <si>
    <t>Impact of activity on resources most negatively affected by hazards</t>
  </si>
  <si>
    <t>Impact of activity on resources most important to coping</t>
  </si>
  <si>
    <t>Activity 1</t>
  </si>
  <si>
    <t>Activity 2</t>
  </si>
  <si>
    <t>Activity 3</t>
  </si>
  <si>
    <t>Activity 4</t>
  </si>
  <si>
    <t>Activity 5</t>
  </si>
  <si>
    <t>Activity 6</t>
  </si>
  <si>
    <t>Activity 7</t>
  </si>
  <si>
    <t>Activity 8</t>
  </si>
  <si>
    <t>Activity 9</t>
  </si>
  <si>
    <t>Activity 10</t>
  </si>
  <si>
    <t>Hazards, Impacts, and Coping Strategies</t>
  </si>
  <si>
    <t>Coping Strategy Notes</t>
  </si>
  <si>
    <t>Livelihood Context Profile</t>
  </si>
  <si>
    <t xml:space="preserve">In the project area, important types of natural resources, with a strong association to local livelihoods, climate and/or coping are: </t>
  </si>
  <si>
    <t>Project Activity Screening: Activities for Follow-up</t>
  </si>
  <si>
    <t>Original Activities</t>
  </si>
  <si>
    <t>Modified Activities</t>
  </si>
  <si>
    <t xml:space="preserve">Positive </t>
  </si>
  <si>
    <t>Negative</t>
  </si>
  <si>
    <t>Positive</t>
  </si>
  <si>
    <t>Synergies and Barriers</t>
  </si>
  <si>
    <t>Political Synergies &amp; Barriers</t>
  </si>
  <si>
    <t>activity</t>
  </si>
  <si>
    <t>activity 7</t>
  </si>
  <si>
    <t>activity 2</t>
  </si>
  <si>
    <t>Examples</t>
  </si>
  <si>
    <t>a5, b5 are linked to the controls on "current climate risks"</t>
  </si>
  <si>
    <t xml:space="preserve">Impact of activity on resources </t>
  </si>
  <si>
    <t>Impact of activity on resources</t>
  </si>
  <si>
    <t>Revised activity</t>
  </si>
  <si>
    <t>rev2</t>
  </si>
  <si>
    <t>rev3</t>
  </si>
  <si>
    <t>rev4</t>
  </si>
  <si>
    <t>rev5</t>
  </si>
  <si>
    <t>rev6</t>
  </si>
  <si>
    <t>rev7</t>
  </si>
  <si>
    <t>rev8</t>
  </si>
  <si>
    <t>rev9</t>
  </si>
  <si>
    <t>rev10</t>
  </si>
  <si>
    <t>Activity</t>
  </si>
  <si>
    <t>Impact on resources most affected by hazards</t>
  </si>
  <si>
    <t>Project Screening Report</t>
  </si>
  <si>
    <t>Screening Process Summary Report</t>
  </si>
  <si>
    <r>
      <t>Impact of activity on resources most affected by</t>
    </r>
    <r>
      <rPr>
        <b/>
        <i/>
        <sz val="10"/>
        <rFont val="Verdana"/>
        <family val="2"/>
      </rPr>
      <t xml:space="preserve"> hazards</t>
    </r>
  </si>
  <si>
    <r>
      <t xml:space="preserve">Impact of activity on resources most important to </t>
    </r>
    <r>
      <rPr>
        <b/>
        <i/>
        <sz val="10"/>
        <rFont val="Verdana"/>
        <family val="2"/>
      </rPr>
      <t>coping strategies</t>
    </r>
  </si>
  <si>
    <t>Nome do Projecto</t>
  </si>
  <si>
    <t>Agencia Implementadora</t>
  </si>
  <si>
    <r>
      <t>Breve descri</t>
    </r>
    <r>
      <rPr>
        <sz val="10"/>
        <rFont val="Calibri"/>
        <family val="2"/>
      </rPr>
      <t>çã</t>
    </r>
    <r>
      <rPr>
        <sz val="10"/>
        <rFont val="Verdana"/>
        <family val="2"/>
      </rPr>
      <t>o do projecto</t>
    </r>
  </si>
  <si>
    <r>
      <t>Breve descri</t>
    </r>
    <r>
      <rPr>
        <sz val="10"/>
        <rFont val="Calibri"/>
        <family val="2"/>
      </rPr>
      <t>çã</t>
    </r>
    <r>
      <rPr>
        <sz val="10"/>
        <rFont val="Verdana"/>
        <family val="2"/>
      </rPr>
      <t>o do contexto do projecto</t>
    </r>
  </si>
  <si>
    <t>Perigo 1:</t>
  </si>
  <si>
    <t>Impacto</t>
  </si>
  <si>
    <t>Perigo 2:</t>
  </si>
  <si>
    <t>Perigo 3:</t>
  </si>
  <si>
    <t>Observações</t>
  </si>
  <si>
    <t>Recursos Naturais</t>
  </si>
  <si>
    <r>
      <t>Defini</t>
    </r>
    <r>
      <rPr>
        <b/>
        <sz val="10"/>
        <color indexed="55"/>
        <rFont val="Calibri"/>
        <family val="2"/>
      </rPr>
      <t>çã</t>
    </r>
    <r>
      <rPr>
        <b/>
        <sz val="10"/>
        <color indexed="55"/>
        <rFont val="Verdana"/>
        <family val="2"/>
      </rPr>
      <t>o</t>
    </r>
  </si>
  <si>
    <t>Recursos Físicos</t>
  </si>
  <si>
    <t>Recursos Financeiros</t>
  </si>
  <si>
    <t>Recursos Humanos</t>
  </si>
  <si>
    <t>Recursos Sociais</t>
  </si>
  <si>
    <t>Perigo #1:</t>
  </si>
  <si>
    <t>Perigo #2:</t>
  </si>
  <si>
    <t>Perigo #3:</t>
  </si>
  <si>
    <t>Actividade do Projecto</t>
  </si>
  <si>
    <r>
      <t>Descri</t>
    </r>
    <r>
      <rPr>
        <sz val="10"/>
        <rFont val="Calibri"/>
        <family val="2"/>
      </rPr>
      <t>çã</t>
    </r>
    <r>
      <rPr>
        <sz val="10"/>
        <rFont val="Verdana"/>
        <family val="2"/>
      </rPr>
      <t>o da actividade</t>
    </r>
  </si>
  <si>
    <t>Descrição da actividade</t>
  </si>
  <si>
    <t>Recursos que são fortemente influenciado pelo perigo</t>
  </si>
  <si>
    <r>
      <t>Recursos mais importantes para sobreviv</t>
    </r>
    <r>
      <rPr>
        <b/>
        <sz val="10"/>
        <rFont val="Calibri"/>
        <family val="2"/>
      </rPr>
      <t>ê</t>
    </r>
    <r>
      <rPr>
        <b/>
        <sz val="10"/>
        <rFont val="Verdana"/>
        <family val="2"/>
      </rPr>
      <t>ncia</t>
    </r>
  </si>
  <si>
    <t>Recursos mais importantes para sobrevivência</t>
  </si>
  <si>
    <t>Actividade revista</t>
  </si>
  <si>
    <r>
      <t>Descri</t>
    </r>
    <r>
      <rPr>
        <sz val="10"/>
        <rFont val="Calibri"/>
        <family val="2"/>
      </rPr>
      <t>çã</t>
    </r>
    <r>
      <rPr>
        <sz val="10"/>
        <rFont val="Verdana"/>
        <family val="2"/>
      </rPr>
      <t>o da actividade revista</t>
    </r>
  </si>
  <si>
    <t>Descrição da actividade revista</t>
  </si>
  <si>
    <t>Actividade do projecto revista</t>
  </si>
  <si>
    <t>A actividade revista é sustentável com MC?</t>
  </si>
  <si>
    <t>Porquê ou porquê não?</t>
  </si>
  <si>
    <t>Revisão adicional da actividade</t>
  </si>
  <si>
    <t>Actividade revista do Projecto</t>
  </si>
  <si>
    <t>Nome:</t>
  </si>
  <si>
    <r>
      <t>Localiza</t>
    </r>
    <r>
      <rPr>
        <b/>
        <sz val="8"/>
        <rFont val="Calibri"/>
        <family val="2"/>
      </rPr>
      <t>çã</t>
    </r>
    <r>
      <rPr>
        <b/>
        <sz val="8"/>
        <rFont val="Verdana"/>
        <family val="2"/>
      </rPr>
      <t>o:</t>
    </r>
  </si>
  <si>
    <t>Agencia Implementadora:</t>
  </si>
  <si>
    <t>Breve Descrição do Projecto:</t>
  </si>
  <si>
    <r>
      <t>Breve Descri</t>
    </r>
    <r>
      <rPr>
        <b/>
        <sz val="8"/>
        <rFont val="Calibri"/>
        <family val="2"/>
      </rPr>
      <t>çã</t>
    </r>
    <r>
      <rPr>
        <b/>
        <sz val="8"/>
        <rFont val="Verdana"/>
        <family val="2"/>
      </rPr>
      <t>o do Contexto do Projecto</t>
    </r>
  </si>
  <si>
    <t>Perigo</t>
  </si>
  <si>
    <r>
      <t>Estrategia de sobreviv</t>
    </r>
    <r>
      <rPr>
        <b/>
        <sz val="10"/>
        <rFont val="Calibri"/>
        <family val="2"/>
      </rPr>
      <t>ê</t>
    </r>
    <r>
      <rPr>
        <b/>
        <sz val="10"/>
        <rFont val="Verdana"/>
        <family val="2"/>
      </rPr>
      <t>ncia</t>
    </r>
  </si>
  <si>
    <t>Obs.</t>
  </si>
  <si>
    <r>
      <t>Breve descri</t>
    </r>
    <r>
      <rPr>
        <b/>
        <sz val="8"/>
        <rFont val="Calibri"/>
        <family val="2"/>
      </rPr>
      <t>çã</t>
    </r>
    <r>
      <rPr>
        <b/>
        <sz val="8"/>
        <rFont val="Verdana"/>
        <family val="2"/>
      </rPr>
      <t>o do projecto:</t>
    </r>
  </si>
  <si>
    <t>Perigo:</t>
  </si>
  <si>
    <t>Recursos:</t>
  </si>
  <si>
    <t>Perigo 1</t>
  </si>
  <si>
    <t>Impactos</t>
  </si>
  <si>
    <t>Recursos</t>
  </si>
  <si>
    <t>Perigo 2</t>
  </si>
  <si>
    <t>Perigo 3</t>
  </si>
  <si>
    <t>Localização:</t>
  </si>
  <si>
    <r>
      <t>Breve Descri</t>
    </r>
    <r>
      <rPr>
        <b/>
        <sz val="8"/>
        <rFont val="Calibri"/>
        <family val="2"/>
      </rPr>
      <t>çã</t>
    </r>
    <r>
      <rPr>
        <b/>
        <sz val="8"/>
        <rFont val="Verdana"/>
        <family val="2"/>
      </rPr>
      <t>o do Projecto:</t>
    </r>
  </si>
  <si>
    <r>
      <t>Breve Descri</t>
    </r>
    <r>
      <rPr>
        <b/>
        <sz val="8"/>
        <rFont val="Calibri"/>
        <family val="2"/>
      </rPr>
      <t>çã</t>
    </r>
    <r>
      <rPr>
        <b/>
        <sz val="8"/>
        <rFont val="Verdana"/>
        <family val="2"/>
      </rPr>
      <t>o do Contexto do Projecto:</t>
    </r>
  </si>
  <si>
    <t>Actividades</t>
  </si>
  <si>
    <t>Actividade 1</t>
  </si>
  <si>
    <t>Recursos fortemente afectado pelos perigos</t>
  </si>
  <si>
    <t>Impacto sobre os recursos mais afectedos pelos perigos</t>
  </si>
  <si>
    <t>Actividade 2</t>
  </si>
  <si>
    <t>Actividade 3</t>
  </si>
  <si>
    <t>Actividade 4</t>
  </si>
  <si>
    <t>Actividade 5</t>
  </si>
  <si>
    <t>Actividade 6</t>
  </si>
  <si>
    <t>Actividade 7</t>
  </si>
  <si>
    <t>Actividade 8</t>
  </si>
  <si>
    <t>Actividade  9</t>
  </si>
  <si>
    <t>Actividade  10</t>
  </si>
  <si>
    <t>Breve Descrição do Contexto do Projecto:</t>
  </si>
  <si>
    <t>Sinergias e Barreiras</t>
  </si>
  <si>
    <t>Sinergias &amp; Barreiras Politicas</t>
  </si>
  <si>
    <t>Actividade originais do Projecto</t>
  </si>
  <si>
    <t>Actividades revistas do Projecto</t>
  </si>
  <si>
    <r>
      <t>Quest</t>
    </r>
    <r>
      <rPr>
        <sz val="8"/>
        <rFont val="Calibri"/>
        <family val="2"/>
      </rPr>
      <t>õ</t>
    </r>
    <r>
      <rPr>
        <sz val="8"/>
        <rFont val="Verdana"/>
        <family val="2"/>
      </rPr>
      <t>es</t>
    </r>
  </si>
  <si>
    <t>Localização do Projecto</t>
  </si>
  <si>
    <t>sim</t>
  </si>
  <si>
    <t>não</t>
  </si>
  <si>
    <r>
      <t>Quest</t>
    </r>
    <r>
      <rPr>
        <sz val="10"/>
        <rFont val="Calibri"/>
        <family val="2"/>
      </rPr>
      <t>õ</t>
    </r>
    <r>
      <rPr>
        <sz val="10"/>
        <rFont val="Verdana"/>
        <family val="2"/>
      </rPr>
      <t>es</t>
    </r>
  </si>
  <si>
    <t>Estratégia de Sobrevivência</t>
  </si>
  <si>
    <t>A estratégia está funcionando?</t>
  </si>
  <si>
    <t>A estratégia é sustentavel?</t>
  </si>
  <si>
    <r>
      <t>Estratégia de sobreviv</t>
    </r>
    <r>
      <rPr>
        <b/>
        <sz val="8"/>
        <rFont val="Calibri"/>
        <family val="2"/>
      </rPr>
      <t>ê</t>
    </r>
    <r>
      <rPr>
        <b/>
        <sz val="8"/>
        <rFont val="Verdana"/>
        <family val="2"/>
      </rPr>
      <t>ncia alternativa</t>
    </r>
  </si>
  <si>
    <t>Estratégia de sobrevivência alternativa</t>
  </si>
  <si>
    <t>Obervações</t>
  </si>
  <si>
    <t>Recursos Humanaos</t>
  </si>
  <si>
    <r>
      <t>Recursos que s</t>
    </r>
    <r>
      <rPr>
        <b/>
        <sz val="10"/>
        <rFont val="Calibri"/>
        <family val="2"/>
      </rPr>
      <t>ã</t>
    </r>
    <r>
      <rPr>
        <b/>
        <sz val="10"/>
        <rFont val="Verdana"/>
        <family val="2"/>
      </rPr>
      <t>o fortemente influenciado pelo perigo climático</t>
    </r>
  </si>
  <si>
    <t>Impacto da actividade sobre recurso de subsistência chave</t>
  </si>
  <si>
    <t>Actividade original do Projecto</t>
  </si>
  <si>
    <t>Agência Implementadora:</t>
  </si>
  <si>
    <r>
      <t>Estratégias de sobreviv</t>
    </r>
    <r>
      <rPr>
        <sz val="10"/>
        <rFont val="Calibri"/>
        <family val="2"/>
      </rPr>
      <t>ê</t>
    </r>
    <r>
      <rPr>
        <sz val="10"/>
        <rFont val="Verdana"/>
        <family val="2"/>
      </rPr>
      <t>ncia</t>
    </r>
  </si>
  <si>
    <t>Até que ponto os recursos de subsistência influencia (positivamente ou negativamente) as estratégias de sobrevivencia identificado    (0 = sem influência, 5 = totalmente influenciado):</t>
  </si>
  <si>
    <t>Estratégia de sobrevivência</t>
  </si>
  <si>
    <t>Até que ponto os recursos de subsistência influencia (positivamente ou negativamente) as estratégias de sobrevivência identificado   (0 = sem influência, 5 = totalmente influenciado):</t>
  </si>
  <si>
    <t>Até que ponto os recursos de subsistência influencia (positivamente ou negativamente) as estratégias de sobrevivência identificado    (0 = sem influência, 5 = totalmente influenciado):</t>
  </si>
  <si>
    <t>Impacto da actividade sobre os recursos mais importantes para sobrevivência</t>
  </si>
  <si>
    <t>Prefil do contexto de subsistência</t>
  </si>
  <si>
    <t>Perigos, Impactos e Estratégias de Sobrevivência</t>
  </si>
  <si>
    <t>estratégias de sobrevivência</t>
  </si>
  <si>
    <t>Obs. sobre estratégia de sobrevivência</t>
  </si>
  <si>
    <t xml:space="preserve">Na area do projecto, tipos de recursos naturais importantes, com uma forte associacao com os meios de subsistência local, clima e/ou sobrevivência são: </t>
  </si>
  <si>
    <r>
      <t>Relatório Resumido do Processo de Avalia</t>
    </r>
    <r>
      <rPr>
        <b/>
        <sz val="14"/>
        <rFont val="Calibri"/>
        <family val="2"/>
      </rPr>
      <t>çã</t>
    </r>
    <r>
      <rPr>
        <b/>
        <sz val="14"/>
        <rFont val="Verdana"/>
        <family val="2"/>
      </rPr>
      <t>o</t>
    </r>
  </si>
  <si>
    <t>Relatorio da Avaliação do Projecto</t>
  </si>
  <si>
    <t>Recursos Financeiro</t>
  </si>
  <si>
    <t>Média anual de pluviosidade a reduzir na região</t>
  </si>
  <si>
    <t>Na zona norte do país espera-se que se torne mais propenso a secas, incêndios florestais</t>
  </si>
  <si>
    <t>Espera-se que o terreno de vegetação rasteira expande</t>
  </si>
  <si>
    <t>Destruição/perda  de culturas</t>
  </si>
  <si>
    <t>Perda de rendimento</t>
  </si>
  <si>
    <t>Epidemias</t>
  </si>
  <si>
    <t>Uso de medicina tradicional</t>
  </si>
  <si>
    <t xml:space="preserve">Venda de jóias </t>
  </si>
  <si>
    <t>Trabalhos eventuais</t>
  </si>
  <si>
    <t>Seca</t>
  </si>
  <si>
    <t>Diversificação de rendimentos</t>
  </si>
  <si>
    <t>Mulheres recolhem fruta silvestre para vender</t>
  </si>
  <si>
    <t>Relatório do Contexto Climatico</t>
  </si>
  <si>
    <t>Águas superficiais</t>
  </si>
  <si>
    <t>Terreno para agricultura</t>
  </si>
  <si>
    <t>Árvores</t>
  </si>
  <si>
    <t>Bicicletas</t>
  </si>
  <si>
    <t>Infra-estruturas de irrigação</t>
  </si>
  <si>
    <t>Estradas</t>
  </si>
  <si>
    <t>Numerário</t>
  </si>
  <si>
    <t>Jóias</t>
  </si>
  <si>
    <t>Relatório do Contexto dos Meios de Subsistência</t>
  </si>
  <si>
    <r>
      <t>Breve descri</t>
    </r>
    <r>
      <rPr>
        <b/>
        <sz val="8"/>
        <rFont val="Calibri"/>
        <family val="2"/>
      </rPr>
      <t>çã</t>
    </r>
    <r>
      <rPr>
        <b/>
        <sz val="8"/>
        <rFont val="Verdana"/>
        <family val="2"/>
      </rPr>
      <t>o do contexto do projecto:</t>
    </r>
  </si>
  <si>
    <r>
      <t>At</t>
    </r>
    <r>
      <rPr>
        <sz val="10"/>
        <rFont val="Calibri"/>
        <family val="2"/>
      </rPr>
      <t>é</t>
    </r>
    <r>
      <rPr>
        <sz val="10"/>
        <rFont val="Verdana"/>
        <family val="2"/>
      </rPr>
      <t xml:space="preserve"> que ponto os recursos de subsist</t>
    </r>
    <r>
      <rPr>
        <sz val="10"/>
        <rFont val="Calibri"/>
        <family val="2"/>
      </rPr>
      <t>ê</t>
    </r>
    <r>
      <rPr>
        <sz val="10"/>
        <rFont val="Verdana"/>
        <family val="2"/>
      </rPr>
      <t>ncia s</t>
    </r>
    <r>
      <rPr>
        <sz val="10"/>
        <rFont val="Calibri"/>
        <family val="2"/>
      </rPr>
      <t>ã</t>
    </r>
    <r>
      <rPr>
        <sz val="10"/>
        <rFont val="Verdana"/>
        <family val="2"/>
      </rPr>
      <t>o influenciado pelo perigos climáticos identificados no contexto climático (</t>
    </r>
    <r>
      <rPr>
        <i/>
        <sz val="10"/>
        <rFont val="Verdana"/>
        <family val="2"/>
      </rPr>
      <t>0 = sem influência, 5 = fortemente influenciado</t>
    </r>
    <r>
      <rPr>
        <sz val="10"/>
        <rFont val="Verdana"/>
        <family val="2"/>
      </rPr>
      <t>):</t>
    </r>
  </si>
  <si>
    <t>Boa Saude</t>
  </si>
  <si>
    <t>Boa saude</t>
  </si>
  <si>
    <t>Reflorestamento</t>
  </si>
  <si>
    <t>Selecção participativa de espécies de árvores; plantou-se 20 ha de x espécies de árvores; criou-se o comité local de gestão de florestas  para a fiscalização das actividades de reflorestamento; Ministrou-se a formação sobre as  técnicas apropriadas de reflorestamento;</t>
  </si>
  <si>
    <t>x</t>
  </si>
  <si>
    <t>Alargar o reflorestamento</t>
  </si>
  <si>
    <t>Plantar mais árvores de x espécie</t>
  </si>
  <si>
    <t>A espécie de árvore seleccionada não é tolerante a seca o suficiente para enfrentar secas mais frequentes e intensas</t>
  </si>
  <si>
    <t>Reflorestamento expandida com uma mistura de espécie de árvores correntes e mais resistentes à seca, transitando para o plantio de árvores que consistem apenas de espécies resistentes à seca.</t>
  </si>
  <si>
    <r>
      <rPr>
        <sz val="10"/>
        <rFont val="Verdana"/>
        <family val="2"/>
      </rPr>
      <t xml:space="preserve">Resistência da comunidade as novas espécies de árvores; disputa de título de propriedade da terra local; fraca política de reflorestamento; confiança local ao extensionista rural e agrónomo; presença de uma associação forte e agremiação de silvicultura; aceitação dos líderes tradicionais; predisposição de um grupo de mulheres para oferecer livremente pequena parte do seu terreno de plantação para testar novas espécies. </t>
    </r>
    <r>
      <rPr>
        <sz val="8"/>
        <rFont val="Verdana"/>
        <family val="2"/>
      </rPr>
      <t xml:space="preserve">  </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</si>
</sst>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409]h:mm:ss\ AM/PM"/>
    <numFmt numFmtId="179" formatCode="00000"/>
    <numFmt numFmtId="180" formatCode="&quot;Yes&quot;;&quot;Yes&quot;;&quot;No&quot;"/>
    <numFmt numFmtId="181" formatCode="&quot;True&quot;;&quot;True&quot;;&quot;False&quot;"/>
    <numFmt numFmtId="182" formatCode="&quot;On&quot;;&quot;On&quot;;&quot;Off&quot;"/>
    <numFmt numFmtId="183" formatCode="[$€-2]\ #,##0.00_);[Red]\([$€-2]\ #,##0.00\)"/>
  </numFmts>
  <fonts count="94">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10"/>
      <name val="Verdana"/>
      <family val="2"/>
    </font>
    <font>
      <b/>
      <sz val="10"/>
      <name val="Verdana"/>
      <family val="2"/>
    </font>
    <font>
      <b/>
      <sz val="12"/>
      <name val="Verdana"/>
      <family val="2"/>
    </font>
    <font>
      <b/>
      <sz val="14"/>
      <name val="Verdana"/>
      <family val="2"/>
    </font>
    <font>
      <sz val="10"/>
      <color indexed="10"/>
      <name val="Verdana"/>
      <family val="2"/>
    </font>
    <font>
      <sz val="10"/>
      <color indexed="55"/>
      <name val="Verdana"/>
      <family val="2"/>
    </font>
    <font>
      <sz val="8"/>
      <name val="Verdana"/>
      <family val="2"/>
    </font>
    <font>
      <sz val="9"/>
      <name val="Verdana"/>
      <family val="2"/>
    </font>
    <font>
      <b/>
      <sz val="10"/>
      <color indexed="55"/>
      <name val="Verdana"/>
      <family val="2"/>
    </font>
    <font>
      <b/>
      <sz val="8"/>
      <name val="Verdana"/>
      <family val="2"/>
    </font>
    <font>
      <b/>
      <sz val="8"/>
      <name val="Arial"/>
      <family val="0"/>
    </font>
    <font>
      <sz val="12"/>
      <name val="Verdana"/>
      <family val="2"/>
    </font>
    <font>
      <b/>
      <sz val="8"/>
      <color indexed="63"/>
      <name val="Verdana"/>
      <family val="2"/>
    </font>
    <font>
      <sz val="10"/>
      <color indexed="63"/>
      <name val="Verdana"/>
      <family val="2"/>
    </font>
    <font>
      <b/>
      <sz val="11"/>
      <name val="Verdana"/>
      <family val="2"/>
    </font>
    <font>
      <sz val="14"/>
      <name val="Arial"/>
      <family val="0"/>
    </font>
    <font>
      <b/>
      <i/>
      <sz val="10"/>
      <name val="Verdana"/>
      <family val="2"/>
    </font>
    <font>
      <i/>
      <sz val="10"/>
      <name val="Verdana"/>
      <family val="2"/>
    </font>
    <font>
      <sz val="10"/>
      <name val="Calibri"/>
      <family val="2"/>
    </font>
    <font>
      <b/>
      <sz val="8"/>
      <name val="Calibri"/>
      <family val="2"/>
    </font>
    <font>
      <b/>
      <sz val="10"/>
      <color indexed="55"/>
      <name val="Calibri"/>
      <family val="2"/>
    </font>
    <font>
      <b/>
      <sz val="10"/>
      <name val="Calibri"/>
      <family val="2"/>
    </font>
    <font>
      <b/>
      <sz val="14"/>
      <name val="Calibri"/>
      <family val="2"/>
    </font>
    <font>
      <sz val="8"/>
      <name val="Calibri"/>
      <family val="2"/>
    </font>
    <font>
      <sz val="9"/>
      <name val="Tahoma"/>
      <family val="0"/>
    </font>
    <font>
      <b/>
      <sz val="9"/>
      <name val="Tahoma"/>
      <family val="0"/>
    </font>
    <font>
      <sz val="11"/>
      <name val="Verdana"/>
      <family val="2"/>
    </font>
    <font>
      <sz val="11"/>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12"/>
      <color indexed="9"/>
      <name val="Verdana"/>
      <family val="0"/>
    </font>
    <font>
      <sz val="10"/>
      <color indexed="8"/>
      <name val="Verdana"/>
      <family val="0"/>
    </font>
    <font>
      <u val="single"/>
      <sz val="10"/>
      <color indexed="8"/>
      <name val="Verdana"/>
      <family val="0"/>
    </font>
    <font>
      <b/>
      <sz val="10"/>
      <color indexed="8"/>
      <name val="Verdana"/>
      <family val="0"/>
    </font>
    <font>
      <sz val="10"/>
      <color indexed="22"/>
      <name val="Verdana"/>
      <family val="0"/>
    </font>
    <font>
      <sz val="9"/>
      <color indexed="55"/>
      <name val="Verdana"/>
      <family val="0"/>
    </font>
    <font>
      <b/>
      <sz val="20"/>
      <color indexed="9"/>
      <name val="Tahoma"/>
      <family val="0"/>
    </font>
    <font>
      <b/>
      <sz val="20"/>
      <color indexed="57"/>
      <name val="Cambria"/>
      <family val="0"/>
    </font>
    <font>
      <b/>
      <sz val="26"/>
      <color indexed="57"/>
      <name val="Cambria"/>
      <family val="0"/>
    </font>
    <font>
      <b/>
      <u val="single"/>
      <sz val="11"/>
      <color indexed="62"/>
      <name val="Cambria"/>
      <family val="0"/>
    </font>
    <font>
      <b/>
      <sz val="11"/>
      <color indexed="62"/>
      <name val="Cambria"/>
      <family val="0"/>
    </font>
    <font>
      <b/>
      <sz val="12.5"/>
      <color indexed="8"/>
      <name val="Cambria"/>
      <family val="0"/>
    </font>
    <font>
      <sz val="12.5"/>
      <color indexed="8"/>
      <name val="Cambria"/>
      <family val="0"/>
    </font>
    <font>
      <b/>
      <sz val="8"/>
      <color indexed="8"/>
      <name val="Arial"/>
      <family val="0"/>
    </font>
    <font>
      <b/>
      <sz val="18"/>
      <color indexed="9"/>
      <name val="Verdana"/>
      <family val="0"/>
    </font>
    <font>
      <b/>
      <sz val="11"/>
      <color indexed="8"/>
      <name val="Verdana"/>
      <family val="0"/>
    </font>
    <font>
      <i/>
      <sz val="10"/>
      <color indexed="8"/>
      <name val="Verdana"/>
      <family val="0"/>
    </font>
    <font>
      <b/>
      <sz val="13"/>
      <color indexed="9"/>
      <name val="Verdana"/>
      <family val="0"/>
    </font>
    <font>
      <b/>
      <sz val="14"/>
      <color indexed="9"/>
      <name val="Verdana"/>
      <family val="0"/>
    </font>
    <font>
      <sz val="8"/>
      <color indexed="8"/>
      <name val="Verdana"/>
      <family val="0"/>
    </font>
    <font>
      <b/>
      <sz val="11"/>
      <color indexed="9"/>
      <name val="Verdana"/>
      <family val="0"/>
    </font>
    <font>
      <b/>
      <sz val="10"/>
      <color indexed="9"/>
      <name val="Verdana"/>
      <family val="0"/>
    </font>
    <font>
      <sz val="9"/>
      <color indexed="8"/>
      <name val="Calibri"/>
      <family val="0"/>
    </font>
    <font>
      <sz val="10"/>
      <color indexed="8"/>
      <name val="Calibri"/>
      <family val="0"/>
    </font>
    <font>
      <sz val="14"/>
      <color indexed="9"/>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s>
  <borders count="1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22"/>
      </top>
      <bottom>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22"/>
      </top>
      <bottom style="thin">
        <color indexed="22"/>
      </bottom>
    </border>
    <border>
      <left style="thin"/>
      <right>
        <color indexed="63"/>
      </right>
      <top>
        <color indexed="63"/>
      </top>
      <bottom>
        <color indexed="63"/>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style="medium"/>
      <top>
        <color indexed="63"/>
      </top>
      <bottom style="thin"/>
    </border>
    <border>
      <left style="medium"/>
      <right style="thin"/>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color indexed="63"/>
      </left>
      <right>
        <color indexed="63"/>
      </right>
      <top style="medium"/>
      <bottom style="thin"/>
    </border>
    <border>
      <left style="thin"/>
      <right style="medium"/>
      <top style="medium"/>
      <bottom style="thin"/>
    </border>
    <border>
      <left style="medium"/>
      <right style="thin"/>
      <top style="thin"/>
      <bottom style="medium"/>
    </border>
    <border>
      <left style="thin"/>
      <right style="thin"/>
      <top>
        <color indexed="63"/>
      </top>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style="thin">
        <color indexed="55"/>
      </left>
      <right style="thin">
        <color indexed="55"/>
      </right>
      <top style="thin">
        <color indexed="55"/>
      </top>
      <bottom style="thin">
        <color indexed="55"/>
      </bottom>
    </border>
    <border>
      <left>
        <color indexed="63"/>
      </left>
      <right>
        <color indexed="63"/>
      </right>
      <top>
        <color indexed="63"/>
      </top>
      <bottom style="thin">
        <color indexed="22"/>
      </bottom>
    </border>
    <border>
      <left>
        <color indexed="63"/>
      </left>
      <right style="medium"/>
      <top style="medium"/>
      <bottom style="medium"/>
    </border>
    <border>
      <left>
        <color indexed="63"/>
      </left>
      <right style="thin"/>
      <top>
        <color indexed="63"/>
      </top>
      <bottom style="thin"/>
    </border>
    <border>
      <left style="medium"/>
      <right style="medium"/>
      <top>
        <color indexed="63"/>
      </top>
      <bottom style="thin"/>
    </border>
    <border>
      <left style="medium"/>
      <right style="medium"/>
      <top style="thin"/>
      <bottom style="thin"/>
    </border>
    <border>
      <left style="medium"/>
      <right style="medium"/>
      <top style="medium"/>
      <bottom style="medium"/>
    </border>
    <border>
      <left style="medium"/>
      <right style="medium"/>
      <top style="thin"/>
      <bottom style="medium"/>
    </border>
    <border>
      <left>
        <color indexed="63"/>
      </left>
      <right style="thin"/>
      <top style="thin"/>
      <bottom style="medium"/>
    </border>
    <border>
      <left>
        <color indexed="63"/>
      </left>
      <right style="thin"/>
      <top style="thin"/>
      <bottom style="thin"/>
    </border>
    <border>
      <left style="thin">
        <color indexed="55"/>
      </left>
      <right style="thin">
        <color indexed="55"/>
      </right>
      <top>
        <color indexed="63"/>
      </top>
      <bottom>
        <color indexed="63"/>
      </bottom>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style="thin"/>
      <right style="thin"/>
      <top style="thin">
        <color indexed="55"/>
      </top>
      <bottom style="thin">
        <color indexed="55"/>
      </bottom>
    </border>
    <border>
      <left style="thin">
        <color indexed="55"/>
      </left>
      <right style="thin"/>
      <top style="thin"/>
      <bottom>
        <color indexed="63"/>
      </bottom>
    </border>
    <border>
      <left style="thin">
        <color indexed="55"/>
      </left>
      <right style="thin"/>
      <top style="thin">
        <color indexed="55"/>
      </top>
      <bottom style="thin">
        <color indexed="55"/>
      </bottom>
    </border>
    <border>
      <left style="thin">
        <color indexed="55"/>
      </left>
      <right style="thin"/>
      <top>
        <color indexed="63"/>
      </top>
      <bottom>
        <color indexed="63"/>
      </bottom>
    </border>
    <border>
      <left style="thin"/>
      <right style="thin"/>
      <top style="thin">
        <color indexed="55"/>
      </top>
      <bottom style="thin"/>
    </border>
    <border>
      <left>
        <color indexed="63"/>
      </left>
      <right>
        <color indexed="63"/>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medium"/>
      <bottom style="thin"/>
    </border>
    <border>
      <left style="medium"/>
      <right style="medium"/>
      <top>
        <color indexed="63"/>
      </top>
      <bottom>
        <color indexed="63"/>
      </bottom>
    </border>
    <border>
      <left style="medium"/>
      <right style="medium"/>
      <top style="thin"/>
      <bottom>
        <color indexed="63"/>
      </bottom>
    </border>
    <border>
      <left style="thin"/>
      <right style="thin"/>
      <top style="thin">
        <color indexed="22"/>
      </top>
      <bottom style="thin">
        <color indexed="22"/>
      </bottom>
    </border>
    <border>
      <left style="thin"/>
      <right>
        <color indexed="63"/>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color indexed="63"/>
      </left>
      <right style="thin">
        <color indexed="22"/>
      </right>
      <top style="thin"/>
      <bottom style="thin">
        <color indexed="22"/>
      </bottom>
    </border>
    <border>
      <left>
        <color indexed="63"/>
      </left>
      <right style="thin"/>
      <top style="thin"/>
      <bottom style="thin">
        <color indexed="22"/>
      </bottom>
    </border>
    <border>
      <left style="thin"/>
      <right>
        <color indexed="63"/>
      </right>
      <top style="thin">
        <color indexed="22"/>
      </top>
      <bottom style="thin">
        <color indexed="22"/>
      </bottom>
    </border>
    <border>
      <left style="thin">
        <color indexed="22"/>
      </left>
      <right style="thin"/>
      <top style="thin">
        <color indexed="22"/>
      </top>
      <bottom style="thin">
        <color indexed="22"/>
      </bottom>
    </border>
    <border>
      <left>
        <color indexed="63"/>
      </left>
      <right style="thin">
        <color indexed="22"/>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color indexed="63"/>
      </left>
      <right style="thin">
        <color indexed="22"/>
      </right>
      <top style="thin">
        <color indexed="22"/>
      </top>
      <bottom>
        <color indexed="63"/>
      </bottom>
    </border>
    <border>
      <left>
        <color indexed="63"/>
      </left>
      <right style="thin"/>
      <top style="thin">
        <color indexed="22"/>
      </top>
      <bottom>
        <color indexed="63"/>
      </bottom>
    </border>
    <border>
      <left style="thin"/>
      <right>
        <color indexed="63"/>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color indexed="63"/>
      </left>
      <right style="thin">
        <color indexed="22"/>
      </right>
      <top style="thin">
        <color indexed="22"/>
      </top>
      <bottom style="thin"/>
    </border>
    <border>
      <left>
        <color indexed="63"/>
      </left>
      <right style="thin"/>
      <top style="thin">
        <color indexed="22"/>
      </top>
      <bottom style="thin"/>
    </border>
    <border>
      <left style="thin"/>
      <right style="thin"/>
      <top style="thin">
        <color indexed="22"/>
      </top>
      <bottom style="thin"/>
    </border>
    <border>
      <left style="thin"/>
      <right>
        <color indexed="63"/>
      </right>
      <top style="thin"/>
      <bottom style="thin"/>
    </border>
    <border>
      <left style="thin"/>
      <right style="thin">
        <color indexed="55"/>
      </right>
      <top style="thin"/>
      <bottom style="thin">
        <color indexed="55"/>
      </bottom>
    </border>
    <border>
      <left style="thin"/>
      <right style="thin">
        <color indexed="55"/>
      </right>
      <top style="thin">
        <color indexed="55"/>
      </top>
      <bottom style="thin">
        <color indexed="55"/>
      </bottom>
    </border>
    <border>
      <left style="thin"/>
      <right style="thin">
        <color indexed="55"/>
      </right>
      <top style="thin">
        <color indexed="55"/>
      </top>
      <bottom style="thin"/>
    </border>
    <border>
      <left style="thin"/>
      <right style="thin"/>
      <top style="thin"/>
      <bottom style="thin">
        <color indexed="22"/>
      </bottom>
    </border>
    <border>
      <left style="thin"/>
      <right style="thin"/>
      <top>
        <color indexed="63"/>
      </top>
      <bottom style="thin">
        <color indexed="22"/>
      </bottom>
    </border>
    <border>
      <left style="thin">
        <color indexed="22"/>
      </left>
      <right>
        <color indexed="63"/>
      </right>
      <top style="thin">
        <color indexed="22"/>
      </top>
      <bottom style="thin"/>
    </border>
    <border>
      <left>
        <color indexed="63"/>
      </left>
      <right style="medium"/>
      <top style="thin">
        <color indexed="22"/>
      </top>
      <bottom style="thin">
        <color indexed="22"/>
      </bottom>
    </border>
    <border>
      <left>
        <color indexed="63"/>
      </left>
      <right style="medium"/>
      <top style="medium"/>
      <bottom style="thin">
        <color indexed="22"/>
      </bottom>
    </border>
    <border>
      <left>
        <color indexed="63"/>
      </left>
      <right style="medium"/>
      <top>
        <color indexed="63"/>
      </top>
      <bottom style="medium"/>
    </border>
    <border>
      <left style="thin">
        <color indexed="22"/>
      </left>
      <right>
        <color indexed="63"/>
      </right>
      <top style="thin">
        <color indexed="22"/>
      </top>
      <bottom>
        <color indexed="63"/>
      </bottom>
    </border>
    <border>
      <left style="thin">
        <color indexed="22"/>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2"/>
      </left>
      <right>
        <color indexed="63"/>
      </right>
      <top style="thin">
        <color indexed="22"/>
      </top>
      <bottom style="thin">
        <color indexed="22"/>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
      <left>
        <color indexed="63"/>
      </left>
      <right style="medium"/>
      <top>
        <color indexed="63"/>
      </top>
      <bottom style="thin"/>
    </border>
    <border>
      <left style="thin"/>
      <right>
        <color indexed="63"/>
      </right>
      <top style="thin"/>
      <bottom style="medium"/>
    </border>
    <border>
      <left>
        <color indexed="63"/>
      </left>
      <right style="medium"/>
      <top style="thin"/>
      <bottom style="medium"/>
    </border>
    <border>
      <left style="medium"/>
      <right>
        <color indexed="63"/>
      </right>
      <top style="thin">
        <color indexed="22"/>
      </top>
      <bottom style="thin">
        <color indexed="22"/>
      </bottom>
    </border>
    <border>
      <left style="medium"/>
      <right>
        <color indexed="63"/>
      </right>
      <top style="medium"/>
      <bottom>
        <color indexed="63"/>
      </bottom>
    </border>
    <border>
      <left>
        <color indexed="63"/>
      </left>
      <right style="thin">
        <color indexed="22"/>
      </right>
      <top style="medium"/>
      <bottom>
        <color indexed="63"/>
      </bottom>
    </border>
    <border>
      <left style="thin">
        <color indexed="22"/>
      </left>
      <right>
        <color indexed="63"/>
      </right>
      <top style="medium"/>
      <bottom>
        <color indexed="63"/>
      </bottom>
    </border>
    <border>
      <left>
        <color indexed="63"/>
      </left>
      <right style="thin"/>
      <top style="medium"/>
      <bottom>
        <color indexed="63"/>
      </bottom>
    </border>
    <border>
      <left style="medium"/>
      <right style="thin"/>
      <top>
        <color indexed="63"/>
      </top>
      <bottom style="medium"/>
    </border>
    <border>
      <left style="thin"/>
      <right>
        <color indexed="63"/>
      </right>
      <top>
        <color indexed="63"/>
      </top>
      <bottom style="medium"/>
    </border>
    <border>
      <left style="thin">
        <color indexed="22"/>
      </left>
      <right>
        <color indexed="63"/>
      </right>
      <top>
        <color indexed="63"/>
      </top>
      <bottom style="medium"/>
    </border>
    <border>
      <left>
        <color indexed="63"/>
      </left>
      <right style="thin"/>
      <top>
        <color indexed="63"/>
      </top>
      <bottom style="medium"/>
    </border>
    <border>
      <left style="thin">
        <color indexed="55"/>
      </left>
      <right style="thin">
        <color indexed="55"/>
      </right>
      <top style="thin"/>
      <bottom style="thin">
        <color indexed="55"/>
      </bottom>
    </border>
    <border>
      <left style="thin">
        <color indexed="55"/>
      </left>
      <right style="thin"/>
      <top style="thin"/>
      <bottom style="thin">
        <color indexed="55"/>
      </bottom>
    </border>
    <border>
      <left style="thin">
        <color indexed="55"/>
      </left>
      <right style="thin">
        <color indexed="55"/>
      </right>
      <top style="thin"/>
      <bottom style="thin"/>
    </border>
    <border>
      <left style="thin">
        <color indexed="55"/>
      </left>
      <right style="thin">
        <color indexed="55"/>
      </right>
      <top style="thin"/>
      <bottom>
        <color indexed="63"/>
      </bottom>
    </border>
    <border>
      <left style="thin">
        <color indexed="55"/>
      </left>
      <right style="thin"/>
      <top style="thin"/>
      <bottom style="thin"/>
    </border>
    <border>
      <left style="thin"/>
      <right style="thin">
        <color indexed="55"/>
      </right>
      <top style="thin"/>
      <bottom style="thin"/>
    </border>
    <border>
      <left style="thin"/>
      <right style="thin">
        <color indexed="55"/>
      </right>
      <top style="thin"/>
      <bottom>
        <color indexed="63"/>
      </bottom>
    </border>
    <border>
      <left style="thin">
        <color indexed="55"/>
      </left>
      <right style="thin">
        <color indexed="55"/>
      </right>
      <top>
        <color indexed="63"/>
      </top>
      <bottom style="thin"/>
    </border>
    <border>
      <left style="thin">
        <color indexed="55"/>
      </left>
      <right style="thin"/>
      <top>
        <color indexed="63"/>
      </top>
      <bottom style="thin"/>
    </border>
    <border>
      <left style="thin"/>
      <right style="thin">
        <color indexed="55"/>
      </right>
      <top>
        <color indexed="63"/>
      </top>
      <bottom style="thin"/>
    </border>
    <border>
      <left style="medium"/>
      <right style="medium"/>
      <top style="medium"/>
      <bottom>
        <color indexed="63"/>
      </bottom>
    </border>
    <border>
      <left style="medium"/>
      <right style="medium"/>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style="medium"/>
      <top style="thin"/>
      <bottom style="thin"/>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style="thin"/>
      <right>
        <color indexed="63"/>
      </right>
      <top style="medium"/>
      <bottom>
        <color indexed="63"/>
      </bottom>
    </border>
    <border>
      <left style="thin"/>
      <right style="thin">
        <color indexed="22"/>
      </right>
      <top style="thin">
        <color indexed="22"/>
      </top>
      <bottom style="thin">
        <color indexed="22"/>
      </bottom>
    </border>
    <border>
      <left style="thin">
        <color indexed="22"/>
      </left>
      <right>
        <color indexed="63"/>
      </right>
      <top style="thin"/>
      <bottom style="thin">
        <color indexed="22"/>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0" borderId="0" applyNumberFormat="0" applyFill="0" applyBorder="0" applyAlignment="0" applyProtection="0"/>
    <xf numFmtId="0" fontId="4"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3"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704">
    <xf numFmtId="0" fontId="0" fillId="0" borderId="0" xfId="0" applyAlignment="1">
      <alignment/>
    </xf>
    <xf numFmtId="0" fontId="5" fillId="0" borderId="0" xfId="0" applyFont="1" applyAlignment="1">
      <alignment/>
    </xf>
    <xf numFmtId="49" fontId="5" fillId="0" borderId="0" xfId="0" applyNumberFormat="1" applyFont="1" applyAlignment="1">
      <alignment horizontal="right" indent="1"/>
    </xf>
    <xf numFmtId="0" fontId="5" fillId="0" borderId="0" xfId="0" applyFont="1" applyFill="1" applyAlignment="1">
      <alignment/>
    </xf>
    <xf numFmtId="0" fontId="5" fillId="0" borderId="0" xfId="0" applyFont="1" applyBorder="1" applyAlignment="1">
      <alignment/>
    </xf>
    <xf numFmtId="0" fontId="6" fillId="0" borderId="0" xfId="0" applyFont="1" applyAlignment="1">
      <alignment/>
    </xf>
    <xf numFmtId="0" fontId="5" fillId="0" borderId="10" xfId="0" applyFont="1" applyBorder="1" applyAlignment="1">
      <alignment/>
    </xf>
    <xf numFmtId="0" fontId="5" fillId="33" borderId="0" xfId="0" applyFont="1" applyFill="1" applyAlignment="1">
      <alignment/>
    </xf>
    <xf numFmtId="0" fontId="5" fillId="0" borderId="0" xfId="0" applyFont="1" applyAlignment="1" applyProtection="1">
      <alignment/>
      <protection/>
    </xf>
    <xf numFmtId="0" fontId="5" fillId="0" borderId="0" xfId="0" applyNumberFormat="1" applyFont="1" applyAlignment="1">
      <alignment/>
    </xf>
    <xf numFmtId="0" fontId="6" fillId="0" borderId="0" xfId="0" applyNumberFormat="1" applyFont="1" applyAlignment="1">
      <alignment/>
    </xf>
    <xf numFmtId="1" fontId="5" fillId="34" borderId="11" xfId="0" applyNumberFormat="1" applyFont="1" applyFill="1" applyBorder="1" applyAlignment="1" applyProtection="1">
      <alignment/>
      <protection locked="0"/>
    </xf>
    <xf numFmtId="0" fontId="5" fillId="34" borderId="11" xfId="0" applyFont="1" applyFill="1" applyBorder="1" applyAlignment="1" applyProtection="1">
      <alignment/>
      <protection locked="0"/>
    </xf>
    <xf numFmtId="0" fontId="5" fillId="0" borderId="12" xfId="0" applyFont="1" applyBorder="1" applyAlignment="1" applyProtection="1">
      <alignment/>
      <protection/>
    </xf>
    <xf numFmtId="49" fontId="6" fillId="0" borderId="0" xfId="0" applyNumberFormat="1" applyFont="1" applyAlignment="1">
      <alignment/>
    </xf>
    <xf numFmtId="0" fontId="5" fillId="33" borderId="0" xfId="0" applyNumberFormat="1" applyFont="1" applyFill="1" applyBorder="1" applyAlignment="1" applyProtection="1">
      <alignment/>
      <protection/>
    </xf>
    <xf numFmtId="0" fontId="5" fillId="0" borderId="0" xfId="0" applyFont="1" applyFill="1" applyBorder="1" applyAlignment="1" applyProtection="1">
      <alignment/>
      <protection/>
    </xf>
    <xf numFmtId="0" fontId="5" fillId="0" borderId="10" xfId="0" applyFont="1" applyBorder="1" applyAlignment="1" applyProtection="1">
      <alignment/>
      <protection/>
    </xf>
    <xf numFmtId="0" fontId="5" fillId="0" borderId="0" xfId="0" applyFont="1" applyBorder="1" applyAlignment="1" applyProtection="1">
      <alignment/>
      <protection/>
    </xf>
    <xf numFmtId="0" fontId="5" fillId="0" borderId="0" xfId="0" applyFont="1" applyFill="1" applyBorder="1" applyAlignment="1">
      <alignment/>
    </xf>
    <xf numFmtId="0" fontId="5" fillId="0" borderId="0" xfId="0" applyFont="1" applyFill="1" applyBorder="1" applyAlignment="1">
      <alignment horizontal="left" indent="1"/>
    </xf>
    <xf numFmtId="0" fontId="5" fillId="35" borderId="0" xfId="0" applyFont="1" applyFill="1" applyAlignment="1" applyProtection="1">
      <alignment horizontal="center" vertical="center" wrapText="1"/>
      <protection/>
    </xf>
    <xf numFmtId="0" fontId="6" fillId="35" borderId="0" xfId="0" applyFont="1" applyFill="1" applyAlignment="1" applyProtection="1">
      <alignment horizontal="left" vertical="center" wrapText="1"/>
      <protection/>
    </xf>
    <xf numFmtId="0" fontId="5" fillId="35" borderId="0"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0" xfId="0" applyFont="1" applyFill="1" applyBorder="1" applyAlignment="1" applyProtection="1">
      <alignment horizontal="center" wrapText="1"/>
      <protection/>
    </xf>
    <xf numFmtId="0" fontId="5" fillId="35" borderId="0" xfId="0" applyFont="1" applyFill="1" applyBorder="1" applyAlignment="1" applyProtection="1">
      <alignment wrapText="1"/>
      <protection/>
    </xf>
    <xf numFmtId="0" fontId="6" fillId="35" borderId="0" xfId="0" applyFont="1" applyFill="1" applyBorder="1" applyAlignment="1" applyProtection="1">
      <alignment horizontal="left" vertical="top" wrapText="1"/>
      <protection/>
    </xf>
    <xf numFmtId="0" fontId="6" fillId="33" borderId="14" xfId="0" applyFont="1" applyFill="1" applyBorder="1" applyAlignment="1" applyProtection="1">
      <alignment horizontal="center" vertical="center" wrapText="1"/>
      <protection/>
    </xf>
    <xf numFmtId="0" fontId="6" fillId="33" borderId="15"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wrapText="1"/>
      <protection/>
    </xf>
    <xf numFmtId="0" fontId="6" fillId="33" borderId="17" xfId="0" applyFont="1" applyFill="1" applyBorder="1" applyAlignment="1" applyProtection="1">
      <alignment horizontal="center" vertical="center" wrapText="1"/>
      <protection/>
    </xf>
    <xf numFmtId="0" fontId="6" fillId="33" borderId="18" xfId="0" applyFont="1" applyFill="1" applyBorder="1" applyAlignment="1" applyProtection="1">
      <alignment horizontal="center" vertical="center" wrapText="1"/>
      <protection/>
    </xf>
    <xf numFmtId="0" fontId="6" fillId="33" borderId="19" xfId="0" applyFont="1" applyFill="1" applyBorder="1" applyAlignment="1" applyProtection="1">
      <alignment horizontal="center" vertical="center" wrapText="1"/>
      <protection/>
    </xf>
    <xf numFmtId="0" fontId="6" fillId="33" borderId="20" xfId="0" applyFont="1" applyFill="1" applyBorder="1" applyAlignment="1" applyProtection="1">
      <alignment horizontal="center" vertical="center" wrapText="1"/>
      <protection/>
    </xf>
    <xf numFmtId="0" fontId="6" fillId="33" borderId="21" xfId="0" applyFont="1" applyFill="1" applyBorder="1" applyAlignment="1" applyProtection="1">
      <alignment horizontal="center" vertical="center" wrapText="1"/>
      <protection/>
    </xf>
    <xf numFmtId="0" fontId="6" fillId="33" borderId="22" xfId="0" applyFont="1" applyFill="1" applyBorder="1" applyAlignment="1" applyProtection="1">
      <alignment horizontal="center" vertical="center" wrapText="1"/>
      <protection/>
    </xf>
    <xf numFmtId="0" fontId="6" fillId="33" borderId="23" xfId="0" applyFont="1" applyFill="1" applyBorder="1" applyAlignment="1" applyProtection="1">
      <alignment horizontal="center" vertical="center" wrapText="1"/>
      <protection/>
    </xf>
    <xf numFmtId="0" fontId="6" fillId="33" borderId="24" xfId="0" applyFont="1" applyFill="1" applyBorder="1" applyAlignment="1" applyProtection="1">
      <alignment horizontal="center" vertical="center" wrapText="1"/>
      <protection/>
    </xf>
    <xf numFmtId="0" fontId="6" fillId="33" borderId="25" xfId="0" applyFont="1" applyFill="1" applyBorder="1" applyAlignment="1" applyProtection="1">
      <alignment horizontal="center" vertical="center" wrapText="1"/>
      <protection/>
    </xf>
    <xf numFmtId="0" fontId="6" fillId="33" borderId="26" xfId="0" applyFont="1" applyFill="1" applyBorder="1" applyAlignment="1" applyProtection="1">
      <alignment horizontal="center" vertical="center" wrapText="1"/>
      <protection/>
    </xf>
    <xf numFmtId="0" fontId="6" fillId="33" borderId="27" xfId="0" applyFont="1" applyFill="1" applyBorder="1" applyAlignment="1" applyProtection="1">
      <alignment horizontal="center" vertical="center" wrapText="1"/>
      <protection/>
    </xf>
    <xf numFmtId="0" fontId="6" fillId="33" borderId="28" xfId="0" applyFont="1" applyFill="1" applyBorder="1" applyAlignment="1" applyProtection="1">
      <alignment horizontal="center" vertical="center" wrapText="1"/>
      <protection/>
    </xf>
    <xf numFmtId="0" fontId="6" fillId="33" borderId="29" xfId="0" applyFont="1" applyFill="1" applyBorder="1" applyAlignment="1" applyProtection="1">
      <alignment horizontal="center" vertical="center" wrapText="1"/>
      <protection/>
    </xf>
    <xf numFmtId="0" fontId="6" fillId="33" borderId="30" xfId="0" applyFont="1" applyFill="1" applyBorder="1" applyAlignment="1" applyProtection="1">
      <alignment horizontal="center" vertical="center" wrapText="1"/>
      <protection/>
    </xf>
    <xf numFmtId="0" fontId="6" fillId="33" borderId="31" xfId="0" applyFont="1" applyFill="1" applyBorder="1" applyAlignment="1" applyProtection="1">
      <alignment horizontal="center" vertical="center" wrapText="1"/>
      <protection/>
    </xf>
    <xf numFmtId="0" fontId="6" fillId="33" borderId="32" xfId="0" applyFont="1" applyFill="1" applyBorder="1" applyAlignment="1" applyProtection="1">
      <alignment horizontal="center" vertical="center" wrapText="1"/>
      <protection/>
    </xf>
    <xf numFmtId="0" fontId="6" fillId="33" borderId="33" xfId="0" applyFont="1" applyFill="1" applyBorder="1" applyAlignment="1" applyProtection="1">
      <alignment horizontal="center" vertical="center" wrapText="1"/>
      <protection/>
    </xf>
    <xf numFmtId="0" fontId="6" fillId="33" borderId="34" xfId="0" applyFont="1" applyFill="1" applyBorder="1" applyAlignment="1" applyProtection="1">
      <alignment horizontal="center" vertical="center" wrapText="1"/>
      <protection/>
    </xf>
    <xf numFmtId="0" fontId="6" fillId="33" borderId="35" xfId="0" applyFont="1" applyFill="1" applyBorder="1" applyAlignment="1" applyProtection="1">
      <alignment horizontal="center" vertical="center" wrapText="1"/>
      <protection/>
    </xf>
    <xf numFmtId="0" fontId="6" fillId="33" borderId="36" xfId="0" applyFont="1" applyFill="1" applyBorder="1" applyAlignment="1" applyProtection="1">
      <alignment horizontal="center" vertical="center" wrapText="1"/>
      <protection/>
    </xf>
    <xf numFmtId="0" fontId="6" fillId="33" borderId="37" xfId="0" applyFont="1" applyFill="1" applyBorder="1" applyAlignment="1" applyProtection="1">
      <alignment horizontal="center" vertical="center" wrapText="1"/>
      <protection/>
    </xf>
    <xf numFmtId="0" fontId="6" fillId="33" borderId="38" xfId="0" applyFont="1" applyFill="1" applyBorder="1" applyAlignment="1" applyProtection="1">
      <alignment horizontal="center" vertical="center" wrapText="1"/>
      <protection/>
    </xf>
    <xf numFmtId="0" fontId="6" fillId="33" borderId="39" xfId="0" applyFont="1" applyFill="1" applyBorder="1" applyAlignment="1" applyProtection="1">
      <alignment horizontal="center" vertical="center" wrapText="1"/>
      <protection/>
    </xf>
    <xf numFmtId="0" fontId="6" fillId="33" borderId="40" xfId="0" applyFont="1" applyFill="1" applyBorder="1" applyAlignment="1" applyProtection="1">
      <alignment horizontal="center" vertical="center" wrapText="1"/>
      <protection/>
    </xf>
    <xf numFmtId="0" fontId="6" fillId="35" borderId="0" xfId="0" applyFont="1" applyFill="1" applyBorder="1" applyAlignment="1" applyProtection="1">
      <alignment horizontal="center" vertical="top" wrapText="1"/>
      <protection/>
    </xf>
    <xf numFmtId="0" fontId="0" fillId="0" borderId="0" xfId="0" applyFont="1" applyAlignment="1">
      <alignment/>
    </xf>
    <xf numFmtId="0" fontId="8" fillId="0" borderId="0" xfId="0" applyFont="1" applyAlignment="1">
      <alignment/>
    </xf>
    <xf numFmtId="0" fontId="8" fillId="33" borderId="0" xfId="0" applyFont="1" applyFill="1" applyAlignment="1">
      <alignment/>
    </xf>
    <xf numFmtId="0" fontId="5" fillId="33" borderId="0" xfId="0" applyFont="1" applyFill="1" applyAlignment="1" applyProtection="1">
      <alignment/>
      <protection/>
    </xf>
    <xf numFmtId="0" fontId="8" fillId="0" borderId="0" xfId="0" applyFont="1" applyAlignment="1" applyProtection="1">
      <alignment/>
      <protection/>
    </xf>
    <xf numFmtId="0" fontId="6" fillId="0" borderId="0" xfId="0" applyFont="1" applyAlignment="1" applyProtection="1">
      <alignment/>
      <protection/>
    </xf>
    <xf numFmtId="0" fontId="5" fillId="0" borderId="11" xfId="0" applyFont="1" applyBorder="1" applyAlignment="1" applyProtection="1">
      <alignment horizontal="center"/>
      <protection/>
    </xf>
    <xf numFmtId="49" fontId="5" fillId="0" borderId="0" xfId="0" applyNumberFormat="1" applyFont="1" applyAlignment="1" applyProtection="1">
      <alignment horizontal="left" indent="1"/>
      <protection/>
    </xf>
    <xf numFmtId="0" fontId="5" fillId="34" borderId="41" xfId="0" applyFont="1" applyFill="1" applyBorder="1" applyAlignment="1" applyProtection="1">
      <alignment/>
      <protection locked="0"/>
    </xf>
    <xf numFmtId="0" fontId="9" fillId="0" borderId="0" xfId="0" applyFont="1" applyAlignment="1">
      <alignment/>
    </xf>
    <xf numFmtId="0" fontId="9" fillId="0" borderId="0" xfId="0" applyNumberFormat="1" applyFont="1" applyAlignment="1">
      <alignment/>
    </xf>
    <xf numFmtId="0" fontId="9" fillId="0" borderId="0" xfId="0" applyFont="1" applyAlignment="1" applyProtection="1">
      <alignment/>
      <protection/>
    </xf>
    <xf numFmtId="0" fontId="5" fillId="34" borderId="11" xfId="0" applyFont="1" applyFill="1" applyBorder="1" applyAlignment="1" applyProtection="1">
      <alignment horizontal="center"/>
      <protection locked="0"/>
    </xf>
    <xf numFmtId="0" fontId="5" fillId="34" borderId="0" xfId="0" applyFont="1" applyFill="1" applyAlignment="1" applyProtection="1">
      <alignment horizontal="center"/>
      <protection locked="0"/>
    </xf>
    <xf numFmtId="0" fontId="5" fillId="0" borderId="11" xfId="0" applyFont="1" applyFill="1" applyBorder="1" applyAlignment="1" applyProtection="1">
      <alignment horizontal="center"/>
      <protection/>
    </xf>
    <xf numFmtId="0" fontId="5" fillId="0" borderId="42" xfId="0" applyFont="1" applyBorder="1" applyAlignment="1" applyProtection="1">
      <alignment/>
      <protection/>
    </xf>
    <xf numFmtId="0" fontId="0" fillId="0" borderId="42" xfId="0" applyBorder="1" applyAlignment="1">
      <alignment/>
    </xf>
    <xf numFmtId="0" fontId="12" fillId="0" borderId="0" xfId="0" applyNumberFormat="1" applyFont="1" applyAlignment="1">
      <alignment wrapText="1"/>
    </xf>
    <xf numFmtId="0" fontId="0" fillId="0" borderId="0" xfId="0" applyAlignment="1">
      <alignment wrapText="1"/>
    </xf>
    <xf numFmtId="0" fontId="2" fillId="0" borderId="0" xfId="0" applyFont="1" applyAlignment="1">
      <alignment/>
    </xf>
    <xf numFmtId="0" fontId="13" fillId="0" borderId="0" xfId="0" applyFont="1" applyAlignment="1">
      <alignment/>
    </xf>
    <xf numFmtId="0" fontId="15" fillId="0" borderId="0" xfId="0" applyFont="1" applyAlignment="1">
      <alignment wrapText="1"/>
    </xf>
    <xf numFmtId="0" fontId="0" fillId="0" borderId="0" xfId="0" applyBorder="1" applyAlignment="1">
      <alignment/>
    </xf>
    <xf numFmtId="0" fontId="14" fillId="0" borderId="0" xfId="0" applyFont="1" applyAlignment="1">
      <alignment wrapText="1"/>
    </xf>
    <xf numFmtId="0" fontId="5" fillId="33" borderId="0" xfId="0" applyFont="1" applyFill="1" applyBorder="1" applyAlignment="1" applyProtection="1">
      <alignment/>
      <protection/>
    </xf>
    <xf numFmtId="0" fontId="14" fillId="0" borderId="0" xfId="0" applyFont="1" applyAlignment="1">
      <alignment/>
    </xf>
    <xf numFmtId="0" fontId="5" fillId="34" borderId="11" xfId="0" applyFont="1" applyFill="1" applyBorder="1" applyAlignment="1" applyProtection="1">
      <alignment vertical="justify"/>
      <protection locked="0"/>
    </xf>
    <xf numFmtId="0" fontId="0" fillId="0" borderId="0" xfId="0" applyBorder="1" applyAlignment="1" applyProtection="1">
      <alignment/>
      <protection/>
    </xf>
    <xf numFmtId="0" fontId="5" fillId="0" borderId="0" xfId="0" applyFont="1" applyBorder="1" applyAlignment="1" applyProtection="1">
      <alignment vertical="justify"/>
      <protection/>
    </xf>
    <xf numFmtId="0" fontId="5" fillId="0" borderId="0" xfId="0" applyNumberFormat="1" applyFont="1" applyAlignment="1" applyProtection="1">
      <alignment vertical="justify"/>
      <protection/>
    </xf>
    <xf numFmtId="0" fontId="5" fillId="0" borderId="0" xfId="0" applyNumberFormat="1" applyFont="1" applyAlignment="1" applyProtection="1">
      <alignment/>
      <protection/>
    </xf>
    <xf numFmtId="0" fontId="5" fillId="0" borderId="0" xfId="0" applyFont="1" applyAlignment="1" applyProtection="1">
      <alignment vertical="justify"/>
      <protection/>
    </xf>
    <xf numFmtId="0" fontId="6" fillId="0" borderId="0" xfId="0" applyFont="1" applyAlignment="1" applyProtection="1">
      <alignment vertical="justify"/>
      <protection/>
    </xf>
    <xf numFmtId="0" fontId="6" fillId="0" borderId="0" xfId="0" applyNumberFormat="1" applyFont="1" applyAlignment="1" applyProtection="1">
      <alignment vertical="justify"/>
      <protection/>
    </xf>
    <xf numFmtId="0" fontId="6" fillId="0" borderId="0" xfId="0" applyNumberFormat="1" applyFont="1" applyAlignment="1" applyProtection="1">
      <alignment/>
      <protection/>
    </xf>
    <xf numFmtId="49" fontId="6" fillId="0" borderId="0" xfId="0" applyNumberFormat="1" applyFont="1" applyAlignment="1" applyProtection="1">
      <alignment vertical="justify"/>
      <protection/>
    </xf>
    <xf numFmtId="0" fontId="12" fillId="0" borderId="0" xfId="0" applyNumberFormat="1" applyFont="1" applyAlignment="1" applyProtection="1">
      <alignment wrapText="1"/>
      <protection/>
    </xf>
    <xf numFmtId="49" fontId="6" fillId="0" borderId="0" xfId="0" applyNumberFormat="1" applyFont="1" applyAlignment="1" applyProtection="1">
      <alignment/>
      <protection/>
    </xf>
    <xf numFmtId="0" fontId="5" fillId="0" borderId="0" xfId="0" applyFont="1" applyBorder="1" applyAlignment="1" applyProtection="1">
      <alignment/>
      <protection/>
    </xf>
    <xf numFmtId="0" fontId="5" fillId="0" borderId="0" xfId="0" applyNumberFormat="1" applyFont="1" applyFill="1" applyBorder="1" applyAlignment="1" applyProtection="1">
      <alignment horizontal="center"/>
      <protection/>
    </xf>
    <xf numFmtId="0" fontId="5" fillId="33" borderId="14"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4" borderId="15" xfId="0" applyFont="1" applyFill="1" applyBorder="1" applyAlignment="1" applyProtection="1">
      <alignment horizontal="center" vertical="center" wrapText="1"/>
      <protection locked="0"/>
    </xf>
    <xf numFmtId="0" fontId="5" fillId="34" borderId="43" xfId="0" applyFont="1" applyFill="1" applyBorder="1" applyAlignment="1" applyProtection="1">
      <alignment horizontal="center" vertical="center" wrapText="1"/>
      <protection locked="0"/>
    </xf>
    <xf numFmtId="0" fontId="10" fillId="0" borderId="0" xfId="0" applyFont="1" applyAlignment="1">
      <alignment/>
    </xf>
    <xf numFmtId="0" fontId="8" fillId="0" borderId="0" xfId="0" applyNumberFormat="1" applyFont="1" applyAlignment="1">
      <alignment/>
    </xf>
    <xf numFmtId="0" fontId="16" fillId="0" borderId="0" xfId="0" applyFont="1" applyAlignment="1">
      <alignment/>
    </xf>
    <xf numFmtId="0" fontId="14" fillId="0" borderId="0" xfId="0" applyFont="1" applyAlignment="1" applyProtection="1">
      <alignment/>
      <protection/>
    </xf>
    <xf numFmtId="0" fontId="0" fillId="0" borderId="0" xfId="0" applyBorder="1" applyAlignment="1">
      <alignment wrapText="1"/>
    </xf>
    <xf numFmtId="0" fontId="17" fillId="0" borderId="0" xfId="0" applyFont="1" applyAlignment="1" applyProtection="1">
      <alignment/>
      <protection/>
    </xf>
    <xf numFmtId="0" fontId="18" fillId="0" borderId="0" xfId="0" applyFont="1" applyAlignment="1" applyProtection="1">
      <alignment/>
      <protection/>
    </xf>
    <xf numFmtId="0" fontId="19" fillId="0" borderId="0" xfId="0" applyFont="1" applyFill="1" applyAlignment="1">
      <alignment/>
    </xf>
    <xf numFmtId="0" fontId="11" fillId="34" borderId="19" xfId="0" applyFont="1" applyFill="1" applyBorder="1" applyAlignment="1" applyProtection="1">
      <alignment wrapText="1" shrinkToFit="1"/>
      <protection locked="0"/>
    </xf>
    <xf numFmtId="0" fontId="11" fillId="34" borderId="20" xfId="0" applyFont="1" applyFill="1" applyBorder="1" applyAlignment="1" applyProtection="1">
      <alignment wrapText="1" shrinkToFit="1"/>
      <protection locked="0"/>
    </xf>
    <xf numFmtId="0" fontId="11" fillId="34" borderId="22" xfId="0" applyFont="1" applyFill="1" applyBorder="1" applyAlignment="1" applyProtection="1">
      <alignment wrapText="1" shrinkToFit="1"/>
      <protection locked="0"/>
    </xf>
    <xf numFmtId="0" fontId="11" fillId="34" borderId="23" xfId="0" applyFont="1" applyFill="1" applyBorder="1" applyAlignment="1" applyProtection="1">
      <alignment wrapText="1" shrinkToFit="1"/>
      <protection locked="0"/>
    </xf>
    <xf numFmtId="0" fontId="11" fillId="34" borderId="25" xfId="0" applyFont="1" applyFill="1" applyBorder="1" applyAlignment="1" applyProtection="1">
      <alignment wrapText="1" shrinkToFit="1"/>
      <protection locked="0"/>
    </xf>
    <xf numFmtId="0" fontId="11" fillId="34" borderId="26" xfId="0" applyFont="1" applyFill="1" applyBorder="1" applyAlignment="1" applyProtection="1">
      <alignment wrapText="1" shrinkToFit="1"/>
      <protection locked="0"/>
    </xf>
    <xf numFmtId="0" fontId="11" fillId="34" borderId="36" xfId="0" applyFont="1" applyFill="1" applyBorder="1" applyAlignment="1" applyProtection="1">
      <alignment wrapText="1" shrinkToFit="1"/>
      <protection locked="0"/>
    </xf>
    <xf numFmtId="0" fontId="11" fillId="34" borderId="39" xfId="0" applyFont="1" applyFill="1" applyBorder="1" applyAlignment="1" applyProtection="1">
      <alignment wrapText="1" shrinkToFit="1"/>
      <protection locked="0"/>
    </xf>
    <xf numFmtId="0" fontId="11" fillId="34" borderId="40" xfId="0" applyFont="1" applyFill="1" applyBorder="1" applyAlignment="1" applyProtection="1">
      <alignment wrapText="1" shrinkToFit="1"/>
      <protection locked="0"/>
    </xf>
    <xf numFmtId="0" fontId="6" fillId="33" borderId="44" xfId="0" applyFont="1" applyFill="1" applyBorder="1" applyAlignment="1" applyProtection="1">
      <alignment horizontal="center" vertical="center" wrapText="1"/>
      <protection/>
    </xf>
    <xf numFmtId="0" fontId="6" fillId="33" borderId="45" xfId="0" applyFont="1" applyFill="1" applyBorder="1" applyAlignment="1" applyProtection="1">
      <alignment horizontal="center" vertical="center" wrapText="1"/>
      <protection/>
    </xf>
    <xf numFmtId="0" fontId="6" fillId="33" borderId="46" xfId="0" applyFont="1" applyFill="1" applyBorder="1" applyAlignment="1" applyProtection="1">
      <alignment horizontal="center" vertical="center" wrapText="1"/>
      <protection/>
    </xf>
    <xf numFmtId="0" fontId="5" fillId="35" borderId="15" xfId="0" applyFont="1" applyFill="1" applyBorder="1" applyAlignment="1" applyProtection="1">
      <alignment horizontal="center" vertical="center" wrapText="1"/>
      <protection/>
    </xf>
    <xf numFmtId="0" fontId="5" fillId="35" borderId="16" xfId="0" applyFont="1" applyFill="1" applyBorder="1" applyAlignment="1" applyProtection="1">
      <alignment horizontal="center" vertical="center" wrapText="1"/>
      <protection/>
    </xf>
    <xf numFmtId="0" fontId="5" fillId="35" borderId="17" xfId="0" applyFont="1" applyFill="1" applyBorder="1" applyAlignment="1" applyProtection="1">
      <alignment horizontal="center" vertical="center" wrapText="1"/>
      <protection/>
    </xf>
    <xf numFmtId="0" fontId="5" fillId="35" borderId="14" xfId="0" applyFont="1" applyFill="1" applyBorder="1" applyAlignment="1" applyProtection="1">
      <alignment horizontal="center" vertical="center" wrapText="1"/>
      <protection/>
    </xf>
    <xf numFmtId="0" fontId="6" fillId="35" borderId="47" xfId="0" applyFont="1" applyFill="1" applyBorder="1" applyAlignment="1" applyProtection="1">
      <alignment horizontal="center" vertical="center" wrapText="1"/>
      <protection/>
    </xf>
    <xf numFmtId="0" fontId="6" fillId="33" borderId="48" xfId="0" applyFont="1" applyFill="1" applyBorder="1" applyAlignment="1" applyProtection="1">
      <alignment horizontal="center" vertical="center" wrapText="1"/>
      <protection/>
    </xf>
    <xf numFmtId="0" fontId="6" fillId="33" borderId="49" xfId="0" applyFont="1" applyFill="1" applyBorder="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6" fillId="0" borderId="0" xfId="0" applyFont="1" applyFill="1" applyBorder="1" applyAlignment="1" applyProtection="1">
      <alignment horizontal="left" vertical="top" wrapText="1"/>
      <protection/>
    </xf>
    <xf numFmtId="0" fontId="6" fillId="0" borderId="0" xfId="0" applyFont="1" applyFill="1" applyBorder="1" applyAlignment="1" applyProtection="1">
      <alignment horizontal="center" vertical="top" wrapText="1"/>
      <protection/>
    </xf>
    <xf numFmtId="0" fontId="0" fillId="0" borderId="0" xfId="0" applyFill="1" applyAlignment="1">
      <alignment/>
    </xf>
    <xf numFmtId="0" fontId="5" fillId="0" borderId="0" xfId="0" applyFont="1" applyFill="1" applyBorder="1" applyAlignment="1" applyProtection="1">
      <alignment horizontal="center" vertical="center" wrapText="1"/>
      <protection/>
    </xf>
    <xf numFmtId="0" fontId="14" fillId="33" borderId="41" xfId="0" applyFont="1" applyFill="1" applyBorder="1" applyAlignment="1" applyProtection="1">
      <alignment horizontal="center" vertical="center" wrapText="1"/>
      <protection/>
    </xf>
    <xf numFmtId="0" fontId="11" fillId="35" borderId="50" xfId="0" applyFont="1" applyFill="1" applyBorder="1" applyAlignment="1" applyProtection="1">
      <alignment horizontal="center" vertical="center" wrapText="1"/>
      <protection/>
    </xf>
    <xf numFmtId="0" fontId="14" fillId="35" borderId="25" xfId="0" applyFont="1" applyFill="1" applyBorder="1" applyAlignment="1" applyProtection="1">
      <alignment horizontal="center" vertical="center" wrapText="1"/>
      <protection/>
    </xf>
    <xf numFmtId="0" fontId="14" fillId="33" borderId="51"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4" fillId="33" borderId="52" xfId="0" applyFont="1" applyFill="1" applyBorder="1" applyAlignment="1" applyProtection="1">
      <alignment horizontal="center" vertical="center" wrapText="1"/>
      <protection/>
    </xf>
    <xf numFmtId="0" fontId="14" fillId="33" borderId="53" xfId="0" applyFont="1" applyFill="1" applyBorder="1" applyAlignment="1" applyProtection="1">
      <alignment horizontal="center" vertical="center" wrapText="1"/>
      <protection/>
    </xf>
    <xf numFmtId="0" fontId="11" fillId="33" borderId="30" xfId="0" applyFont="1" applyFill="1" applyBorder="1" applyAlignment="1" applyProtection="1">
      <alignment horizontal="center" vertical="center" wrapText="1"/>
      <protection/>
    </xf>
    <xf numFmtId="0" fontId="11" fillId="33" borderId="54" xfId="0" applyFont="1" applyFill="1" applyBorder="1" applyAlignment="1" applyProtection="1">
      <alignment horizontal="center" vertical="center" wrapText="1"/>
      <protection/>
    </xf>
    <xf numFmtId="0" fontId="14" fillId="33" borderId="55" xfId="0" applyFont="1" applyFill="1" applyBorder="1" applyAlignment="1" applyProtection="1">
      <alignment horizontal="center" vertical="center" wrapText="1"/>
      <protection/>
    </xf>
    <xf numFmtId="0" fontId="14" fillId="33" borderId="56" xfId="0" applyFont="1" applyFill="1" applyBorder="1" applyAlignment="1" applyProtection="1">
      <alignment horizontal="center" vertical="center" wrapText="1"/>
      <protection/>
    </xf>
    <xf numFmtId="0" fontId="14" fillId="33" borderId="57" xfId="0" applyFont="1" applyFill="1" applyBorder="1" applyAlignment="1" applyProtection="1">
      <alignment horizontal="center" vertical="center" wrapText="1"/>
      <protection/>
    </xf>
    <xf numFmtId="0" fontId="11" fillId="0" borderId="0" xfId="0" applyFont="1" applyFill="1" applyAlignment="1" applyProtection="1">
      <alignment horizontal="center" vertical="center" wrapText="1"/>
      <protection/>
    </xf>
    <xf numFmtId="0" fontId="11" fillId="0" borderId="0" xfId="0" applyFont="1" applyFill="1" applyBorder="1" applyAlignment="1" applyProtection="1">
      <alignment horizontal="center" wrapText="1"/>
      <protection/>
    </xf>
    <xf numFmtId="0" fontId="11" fillId="0" borderId="0" xfId="0" applyFont="1" applyFill="1" applyBorder="1" applyAlignment="1" applyProtection="1">
      <alignment wrapText="1"/>
      <protection/>
    </xf>
    <xf numFmtId="0" fontId="1" fillId="0" borderId="0" xfId="0" applyFont="1" applyBorder="1" applyAlignment="1">
      <alignment/>
    </xf>
    <xf numFmtId="0" fontId="11" fillId="0" borderId="0" xfId="0" applyFont="1" applyFill="1" applyBorder="1" applyAlignment="1" applyProtection="1">
      <alignment horizontal="center" vertical="center" wrapText="1"/>
      <protection/>
    </xf>
    <xf numFmtId="0" fontId="11" fillId="33" borderId="58" xfId="0" applyFont="1" applyFill="1" applyBorder="1" applyAlignment="1" applyProtection="1">
      <alignment horizontal="center" vertical="center" wrapText="1"/>
      <protection/>
    </xf>
    <xf numFmtId="0" fontId="14" fillId="33" borderId="59" xfId="0" applyFont="1" applyFill="1" applyBorder="1" applyAlignment="1" applyProtection="1">
      <alignment horizontal="center" vertical="center" wrapText="1"/>
      <protection/>
    </xf>
    <xf numFmtId="0" fontId="14" fillId="33" borderId="60" xfId="0" applyFont="1" applyFill="1" applyBorder="1" applyAlignment="1" applyProtection="1">
      <alignment horizontal="center" vertical="center" wrapText="1"/>
      <protection/>
    </xf>
    <xf numFmtId="0" fontId="14" fillId="33" borderId="61" xfId="0" applyFont="1" applyFill="1" applyBorder="1" applyAlignment="1" applyProtection="1">
      <alignment horizontal="center" vertical="center" wrapText="1"/>
      <protection/>
    </xf>
    <xf numFmtId="0" fontId="5" fillId="0" borderId="0" xfId="0" applyFont="1" applyFill="1" applyAlignment="1">
      <alignment wrapText="1"/>
    </xf>
    <xf numFmtId="0" fontId="6" fillId="0" borderId="13" xfId="0" applyFont="1" applyFill="1" applyBorder="1" applyAlignment="1">
      <alignment wrapText="1"/>
    </xf>
    <xf numFmtId="0" fontId="6" fillId="0" borderId="0" xfId="0" applyFont="1" applyFill="1" applyBorder="1" applyAlignment="1">
      <alignment wrapText="1"/>
    </xf>
    <xf numFmtId="0" fontId="6" fillId="0" borderId="0" xfId="0" applyFont="1" applyFill="1" applyAlignment="1">
      <alignment wrapText="1"/>
    </xf>
    <xf numFmtId="0" fontId="5" fillId="0" borderId="13" xfId="0" applyFont="1" applyFill="1" applyBorder="1" applyAlignment="1">
      <alignment wrapText="1"/>
    </xf>
    <xf numFmtId="0" fontId="5" fillId="0" borderId="0" xfId="0" applyFont="1" applyFill="1" applyBorder="1" applyAlignment="1">
      <alignment wrapText="1"/>
    </xf>
    <xf numFmtId="0" fontId="6" fillId="0" borderId="0" xfId="0" applyFont="1" applyFill="1" applyBorder="1" applyAlignment="1">
      <alignment horizontal="left" wrapText="1"/>
    </xf>
    <xf numFmtId="0" fontId="6" fillId="0" borderId="0" xfId="0" applyFont="1" applyFill="1" applyBorder="1" applyAlignment="1">
      <alignment vertical="top" wrapText="1"/>
    </xf>
    <xf numFmtId="0" fontId="6" fillId="0" borderId="0" xfId="0" applyFont="1" applyFill="1" applyBorder="1" applyAlignment="1">
      <alignment horizontal="center" wrapText="1"/>
    </xf>
    <xf numFmtId="0" fontId="5" fillId="0" borderId="0" xfId="0" applyFont="1" applyFill="1" applyBorder="1" applyAlignment="1">
      <alignment horizontal="center" wrapText="1"/>
    </xf>
    <xf numFmtId="0" fontId="5" fillId="0" borderId="29" xfId="0" applyFont="1" applyFill="1" applyBorder="1" applyAlignment="1">
      <alignment wrapText="1"/>
    </xf>
    <xf numFmtId="0" fontId="6" fillId="0" borderId="13" xfId="0" applyFont="1" applyFill="1" applyBorder="1" applyAlignment="1">
      <alignment vertical="center" wrapText="1"/>
    </xf>
    <xf numFmtId="0" fontId="5" fillId="0" borderId="21" xfId="0" applyFont="1" applyFill="1" applyBorder="1" applyAlignment="1">
      <alignment wrapText="1"/>
    </xf>
    <xf numFmtId="0" fontId="6" fillId="0" borderId="62" xfId="0" applyFont="1" applyFill="1" applyBorder="1" applyAlignment="1">
      <alignment wrapText="1"/>
    </xf>
    <xf numFmtId="0" fontId="6" fillId="0" borderId="29" xfId="0" applyFont="1" applyFill="1" applyBorder="1" applyAlignment="1">
      <alignment wrapText="1"/>
    </xf>
    <xf numFmtId="0" fontId="6" fillId="0" borderId="63" xfId="0" applyFont="1" applyFill="1" applyBorder="1" applyAlignment="1">
      <alignment wrapText="1"/>
    </xf>
    <xf numFmtId="0" fontId="6" fillId="0" borderId="64" xfId="0" applyFont="1" applyFill="1" applyBorder="1" applyAlignment="1">
      <alignment wrapText="1"/>
    </xf>
    <xf numFmtId="0" fontId="5" fillId="0" borderId="64" xfId="0" applyFont="1" applyFill="1" applyBorder="1" applyAlignment="1">
      <alignment wrapText="1"/>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right" vertical="center" wrapText="1"/>
    </xf>
    <xf numFmtId="0" fontId="6" fillId="0" borderId="64" xfId="0" applyFont="1" applyFill="1" applyBorder="1" applyAlignment="1">
      <alignment vertical="center" wrapText="1"/>
    </xf>
    <xf numFmtId="0" fontId="6" fillId="0" borderId="65" xfId="0" applyFont="1" applyFill="1" applyBorder="1" applyAlignment="1">
      <alignment wrapText="1"/>
    </xf>
    <xf numFmtId="0" fontId="6" fillId="0" borderId="44" xfId="0" applyFont="1" applyFill="1" applyBorder="1" applyAlignment="1">
      <alignment vertical="center" wrapText="1"/>
    </xf>
    <xf numFmtId="0" fontId="19" fillId="0" borderId="29" xfId="0" applyFont="1" applyFill="1" applyBorder="1" applyAlignment="1">
      <alignment horizontal="center" vertical="center" wrapText="1"/>
    </xf>
    <xf numFmtId="0" fontId="6" fillId="0" borderId="63" xfId="0" applyFont="1" applyFill="1" applyBorder="1" applyAlignment="1">
      <alignment vertical="center" wrapText="1"/>
    </xf>
    <xf numFmtId="0" fontId="19"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3"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9" xfId="0" applyFont="1" applyFill="1" applyBorder="1" applyAlignment="1">
      <alignment vertical="center" wrapText="1"/>
    </xf>
    <xf numFmtId="0" fontId="6" fillId="0" borderId="20" xfId="0" applyFont="1" applyFill="1" applyBorder="1" applyAlignment="1">
      <alignment vertical="center" wrapText="1"/>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0" fontId="6" fillId="0" borderId="25" xfId="0" applyFont="1" applyFill="1" applyBorder="1" applyAlignment="1">
      <alignment vertical="center" wrapText="1"/>
    </xf>
    <xf numFmtId="0" fontId="6" fillId="0" borderId="50" xfId="0" applyFont="1" applyFill="1" applyBorder="1" applyAlignment="1">
      <alignment vertical="center" wrapText="1"/>
    </xf>
    <xf numFmtId="0" fontId="6" fillId="0" borderId="26" xfId="0" applyFont="1" applyFill="1" applyBorder="1" applyAlignment="1">
      <alignment vertical="center" wrapText="1"/>
    </xf>
    <xf numFmtId="0" fontId="6" fillId="0" borderId="36" xfId="0" applyFont="1" applyFill="1" applyBorder="1" applyAlignment="1">
      <alignment vertical="center" wrapText="1"/>
    </xf>
    <xf numFmtId="0" fontId="6" fillId="0" borderId="39" xfId="0" applyFont="1" applyFill="1" applyBorder="1" applyAlignment="1">
      <alignment vertical="center" wrapText="1"/>
    </xf>
    <xf numFmtId="0" fontId="6" fillId="0" borderId="49" xfId="0" applyFont="1" applyFill="1" applyBorder="1" applyAlignment="1">
      <alignment vertical="center" wrapText="1"/>
    </xf>
    <xf numFmtId="0" fontId="6" fillId="0" borderId="40" xfId="0" applyFont="1" applyFill="1" applyBorder="1" applyAlignment="1">
      <alignment vertical="center" wrapText="1"/>
    </xf>
    <xf numFmtId="0" fontId="6" fillId="0" borderId="32" xfId="0" applyFont="1" applyFill="1" applyBorder="1" applyAlignment="1">
      <alignment vertical="center" wrapText="1"/>
    </xf>
    <xf numFmtId="0" fontId="6" fillId="0" borderId="33" xfId="0" applyFont="1" applyFill="1" applyBorder="1" applyAlignment="1">
      <alignment vertical="center" wrapText="1"/>
    </xf>
    <xf numFmtId="0" fontId="6" fillId="0" borderId="66" xfId="0" applyFont="1" applyFill="1" applyBorder="1" applyAlignment="1">
      <alignment vertical="center" wrapText="1"/>
    </xf>
    <xf numFmtId="0" fontId="6" fillId="0" borderId="35" xfId="0" applyFont="1" applyFill="1" applyBorder="1" applyAlignment="1">
      <alignment vertical="center" wrapText="1"/>
    </xf>
    <xf numFmtId="0" fontId="5" fillId="0" borderId="44" xfId="0" applyFont="1" applyFill="1" applyBorder="1" applyAlignment="1">
      <alignment wrapText="1"/>
    </xf>
    <xf numFmtId="0" fontId="5" fillId="0" borderId="63" xfId="0" applyFont="1" applyFill="1" applyBorder="1" applyAlignment="1">
      <alignment wrapText="1"/>
    </xf>
    <xf numFmtId="0" fontId="6" fillId="0" borderId="23" xfId="0" applyFont="1" applyFill="1" applyBorder="1" applyAlignment="1">
      <alignment horizontal="center" vertical="top" wrapText="1"/>
    </xf>
    <xf numFmtId="0" fontId="6" fillId="0" borderId="25" xfId="0" applyFont="1" applyFill="1" applyBorder="1" applyAlignment="1">
      <alignment horizontal="center" vertical="top" wrapText="1"/>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0" xfId="0" applyFont="1" applyFill="1" applyAlignment="1">
      <alignment horizontal="center" wrapText="1"/>
    </xf>
    <xf numFmtId="0" fontId="5" fillId="0" borderId="0" xfId="0" applyFont="1" applyFill="1" applyAlignment="1">
      <alignment horizontal="center" wrapText="1"/>
    </xf>
    <xf numFmtId="0" fontId="5" fillId="0" borderId="67" xfId="0" applyFont="1" applyFill="1" applyBorder="1" applyAlignment="1">
      <alignment horizontal="center" wrapText="1"/>
    </xf>
    <xf numFmtId="0" fontId="5" fillId="0" borderId="68" xfId="0" applyFont="1" applyFill="1" applyBorder="1" applyAlignment="1">
      <alignment horizontal="center" wrapText="1"/>
    </xf>
    <xf numFmtId="0" fontId="5" fillId="0" borderId="48" xfId="0" applyFont="1" applyFill="1" applyBorder="1" applyAlignment="1">
      <alignment horizontal="center" wrapText="1"/>
    </xf>
    <xf numFmtId="0" fontId="5" fillId="0" borderId="69" xfId="0" applyFont="1" applyFill="1" applyBorder="1" applyAlignment="1">
      <alignment horizontal="left" wrapText="1"/>
    </xf>
    <xf numFmtId="0" fontId="6" fillId="0" borderId="62" xfId="0" applyFont="1" applyFill="1" applyBorder="1" applyAlignment="1">
      <alignment horizontal="right" vertical="center" wrapText="1"/>
    </xf>
    <xf numFmtId="0" fontId="6" fillId="0" borderId="13" xfId="0" applyFont="1" applyFill="1" applyBorder="1" applyAlignment="1">
      <alignment horizontal="right" vertical="center" wrapText="1"/>
    </xf>
    <xf numFmtId="0" fontId="14" fillId="0" borderId="0" xfId="0" applyFont="1" applyFill="1" applyBorder="1" applyAlignment="1">
      <alignment wrapText="1"/>
    </xf>
    <xf numFmtId="0" fontId="11" fillId="0" borderId="0" xfId="0" applyFont="1" applyFill="1" applyBorder="1" applyAlignment="1">
      <alignment wrapText="1"/>
    </xf>
    <xf numFmtId="0" fontId="5" fillId="0" borderId="0" xfId="0" applyFont="1" applyFill="1" applyBorder="1" applyAlignment="1">
      <alignment horizontal="left" wrapText="1"/>
    </xf>
    <xf numFmtId="0" fontId="5" fillId="0" borderId="24" xfId="0" applyFont="1" applyFill="1" applyBorder="1" applyAlignment="1">
      <alignment wrapText="1"/>
    </xf>
    <xf numFmtId="0" fontId="6" fillId="0" borderId="28" xfId="0" applyFont="1" applyFill="1" applyBorder="1" applyAlignment="1">
      <alignment wrapText="1"/>
    </xf>
    <xf numFmtId="0" fontId="6" fillId="0" borderId="20" xfId="0" applyFont="1" applyFill="1" applyBorder="1" applyAlignment="1">
      <alignment wrapText="1"/>
    </xf>
    <xf numFmtId="0" fontId="5" fillId="0" borderId="30" xfId="0" applyFont="1" applyFill="1" applyBorder="1" applyAlignment="1">
      <alignment horizontal="left" wrapText="1"/>
    </xf>
    <xf numFmtId="0" fontId="5" fillId="0" borderId="28" xfId="0" applyFont="1" applyFill="1" applyBorder="1" applyAlignment="1">
      <alignment horizontal="left" wrapText="1"/>
    </xf>
    <xf numFmtId="0" fontId="5" fillId="0" borderId="20" xfId="0" applyFont="1" applyFill="1" applyBorder="1" applyAlignment="1">
      <alignment horizontal="left" wrapText="1"/>
    </xf>
    <xf numFmtId="0" fontId="5" fillId="0" borderId="20" xfId="0" applyFont="1" applyFill="1" applyBorder="1" applyAlignment="1">
      <alignment horizontal="right" wrapText="1"/>
    </xf>
    <xf numFmtId="0" fontId="5" fillId="35" borderId="20" xfId="0" applyFont="1" applyFill="1" applyBorder="1" applyAlignment="1">
      <alignment horizontal="center" wrapText="1"/>
    </xf>
    <xf numFmtId="0" fontId="5" fillId="35" borderId="24" xfId="0" applyFont="1" applyFill="1" applyBorder="1" applyAlignment="1">
      <alignment horizontal="center" wrapText="1"/>
    </xf>
    <xf numFmtId="0" fontId="5" fillId="0" borderId="28" xfId="0" applyFont="1" applyFill="1" applyBorder="1" applyAlignment="1">
      <alignment horizontal="right" wrapText="1"/>
    </xf>
    <xf numFmtId="0" fontId="5" fillId="35" borderId="50" xfId="0" applyFont="1" applyFill="1" applyBorder="1" applyAlignment="1">
      <alignment horizontal="center" wrapText="1"/>
    </xf>
    <xf numFmtId="0" fontId="6" fillId="35" borderId="28" xfId="0" applyFont="1" applyFill="1" applyBorder="1" applyAlignment="1">
      <alignment wrapText="1"/>
    </xf>
    <xf numFmtId="0" fontId="5" fillId="0" borderId="70" xfId="0" applyFont="1" applyFill="1" applyBorder="1" applyAlignment="1">
      <alignment horizontal="center" wrapText="1"/>
    </xf>
    <xf numFmtId="0" fontId="5" fillId="0" borderId="71" xfId="0" applyFont="1" applyFill="1" applyBorder="1" applyAlignment="1">
      <alignment horizontal="center" wrapText="1"/>
    </xf>
    <xf numFmtId="0" fontId="5" fillId="0" borderId="72" xfId="0" applyFont="1" applyFill="1" applyBorder="1" applyAlignment="1">
      <alignment horizontal="center" wrapText="1"/>
    </xf>
    <xf numFmtId="0" fontId="5" fillId="0" borderId="73" xfId="0" applyFont="1" applyFill="1" applyBorder="1" applyAlignment="1">
      <alignment horizontal="center" wrapText="1"/>
    </xf>
    <xf numFmtId="0" fontId="5" fillId="0" borderId="74" xfId="0" applyFont="1" applyFill="1" applyBorder="1" applyAlignment="1">
      <alignment horizontal="center" wrapText="1"/>
    </xf>
    <xf numFmtId="0" fontId="5" fillId="0" borderId="75" xfId="0" applyFont="1" applyFill="1" applyBorder="1" applyAlignment="1">
      <alignment horizontal="center" wrapText="1"/>
    </xf>
    <xf numFmtId="0" fontId="5" fillId="0" borderId="11" xfId="0" applyFont="1" applyFill="1" applyBorder="1" applyAlignment="1">
      <alignment horizontal="center" wrapText="1"/>
    </xf>
    <xf numFmtId="0" fontId="5" fillId="0" borderId="76" xfId="0" applyFont="1" applyFill="1" applyBorder="1" applyAlignment="1">
      <alignment horizontal="center" wrapText="1"/>
    </xf>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79" xfId="0" applyFont="1" applyFill="1" applyBorder="1" applyAlignment="1">
      <alignment horizontal="center" wrapText="1"/>
    </xf>
    <xf numFmtId="0" fontId="5" fillId="0" borderId="80" xfId="0" applyFont="1" applyFill="1" applyBorder="1" applyAlignment="1">
      <alignment horizontal="center" wrapText="1"/>
    </xf>
    <xf numFmtId="0" fontId="5" fillId="0" borderId="81" xfId="0" applyFont="1" applyFill="1" applyBorder="1" applyAlignment="1">
      <alignment horizontal="center" wrapText="1"/>
    </xf>
    <xf numFmtId="0" fontId="5" fillId="0" borderId="82" xfId="0" applyFont="1" applyFill="1" applyBorder="1" applyAlignment="1">
      <alignment horizontal="center" wrapText="1"/>
    </xf>
    <xf numFmtId="0" fontId="5" fillId="0" borderId="83" xfId="0" applyFont="1" applyFill="1" applyBorder="1" applyAlignment="1">
      <alignment horizontal="center" wrapText="1"/>
    </xf>
    <xf numFmtId="0" fontId="5" fillId="0" borderId="84" xfId="0" applyFont="1" applyFill="1" applyBorder="1" applyAlignment="1">
      <alignment horizontal="center" wrapText="1"/>
    </xf>
    <xf numFmtId="0" fontId="5" fillId="0" borderId="85" xfId="0" applyFont="1" applyFill="1" applyBorder="1" applyAlignment="1">
      <alignment horizontal="center" wrapText="1"/>
    </xf>
    <xf numFmtId="0" fontId="5" fillId="0" borderId="86" xfId="0" applyFont="1" applyFill="1" applyBorder="1" applyAlignment="1">
      <alignment horizontal="center" wrapText="1"/>
    </xf>
    <xf numFmtId="0" fontId="5" fillId="0" borderId="87" xfId="0" applyFont="1" applyFill="1" applyBorder="1" applyAlignment="1">
      <alignment horizontal="center" wrapText="1"/>
    </xf>
    <xf numFmtId="0" fontId="5" fillId="0" borderId="88" xfId="0" applyFont="1" applyFill="1" applyBorder="1" applyAlignment="1">
      <alignment horizontal="center" wrapText="1"/>
    </xf>
    <xf numFmtId="0" fontId="5" fillId="35" borderId="30" xfId="0" applyFont="1" applyFill="1" applyBorder="1" applyAlignment="1">
      <alignment wrapText="1"/>
    </xf>
    <xf numFmtId="0" fontId="5" fillId="35" borderId="28" xfId="0" applyFont="1" applyFill="1" applyBorder="1" applyAlignment="1">
      <alignment wrapText="1"/>
    </xf>
    <xf numFmtId="0" fontId="5" fillId="35" borderId="20" xfId="0" applyFont="1" applyFill="1" applyBorder="1" applyAlignment="1">
      <alignment wrapText="1"/>
    </xf>
    <xf numFmtId="0" fontId="5" fillId="35" borderId="28" xfId="0" applyFont="1" applyFill="1" applyBorder="1" applyAlignment="1">
      <alignment horizontal="left" wrapText="1"/>
    </xf>
    <xf numFmtId="0" fontId="5" fillId="35" borderId="20" xfId="0" applyFont="1" applyFill="1" applyBorder="1" applyAlignment="1">
      <alignment horizontal="left" wrapText="1"/>
    </xf>
    <xf numFmtId="0" fontId="6" fillId="0" borderId="25" xfId="0" applyFont="1" applyFill="1" applyBorder="1" applyAlignment="1">
      <alignment horizontal="right" wrapText="1"/>
    </xf>
    <xf numFmtId="0" fontId="14" fillId="0" borderId="0" xfId="0" applyFont="1" applyFill="1" applyBorder="1" applyAlignment="1">
      <alignment vertical="justify" wrapText="1"/>
    </xf>
    <xf numFmtId="0" fontId="5" fillId="35" borderId="65" xfId="0" applyFont="1" applyFill="1" applyBorder="1" applyAlignment="1">
      <alignment wrapText="1"/>
    </xf>
    <xf numFmtId="0" fontId="5" fillId="35" borderId="65" xfId="0" applyFont="1" applyFill="1" applyBorder="1" applyAlignment="1">
      <alignment horizontal="center" wrapText="1"/>
    </xf>
    <xf numFmtId="0" fontId="5" fillId="35" borderId="21" xfId="0" applyFont="1" applyFill="1" applyBorder="1" applyAlignment="1">
      <alignment horizontal="center" wrapText="1"/>
    </xf>
    <xf numFmtId="0" fontId="5" fillId="35" borderId="44" xfId="0" applyFont="1" applyFill="1" applyBorder="1" applyAlignment="1">
      <alignment horizontal="center" wrapText="1"/>
    </xf>
    <xf numFmtId="0" fontId="5" fillId="0" borderId="89" xfId="0" applyFont="1" applyFill="1" applyBorder="1" applyAlignment="1">
      <alignment horizontal="left" wrapText="1"/>
    </xf>
    <xf numFmtId="0" fontId="5" fillId="0" borderId="90" xfId="0" applyFont="1" applyFill="1" applyBorder="1" applyAlignment="1">
      <alignment horizontal="right" wrapText="1"/>
    </xf>
    <xf numFmtId="0" fontId="11" fillId="0" borderId="62" xfId="0" applyFont="1" applyFill="1" applyBorder="1" applyAlignment="1">
      <alignment horizontal="right" vertical="center" wrapText="1"/>
    </xf>
    <xf numFmtId="0" fontId="11" fillId="0" borderId="25" xfId="0" applyFont="1" applyFill="1" applyBorder="1" applyAlignment="1">
      <alignment horizontal="center" vertical="center" wrapText="1"/>
    </xf>
    <xf numFmtId="0" fontId="11" fillId="0" borderId="13" xfId="0" applyFont="1" applyFill="1" applyBorder="1" applyAlignment="1">
      <alignment horizontal="right" vertical="center" wrapText="1"/>
    </xf>
    <xf numFmtId="0" fontId="11" fillId="0" borderId="25" xfId="0" applyFont="1" applyFill="1" applyBorder="1" applyAlignment="1">
      <alignment horizontal="right" vertical="center" wrapText="1"/>
    </xf>
    <xf numFmtId="0" fontId="14" fillId="0" borderId="0" xfId="0" applyFont="1" applyFill="1" applyBorder="1" applyAlignment="1">
      <alignment horizontal="right" vertical="center" wrapText="1"/>
    </xf>
    <xf numFmtId="0" fontId="14" fillId="0" borderId="0" xfId="0" applyFont="1" applyFill="1" applyBorder="1" applyAlignment="1">
      <alignment vertical="center" wrapText="1"/>
    </xf>
    <xf numFmtId="0" fontId="14" fillId="0" borderId="0" xfId="0" applyFont="1" applyFill="1" applyBorder="1" applyAlignment="1">
      <alignment horizontal="center" wrapText="1"/>
    </xf>
    <xf numFmtId="0" fontId="14" fillId="0" borderId="0" xfId="0" applyFont="1" applyFill="1" applyAlignment="1">
      <alignment horizontal="center" wrapText="1"/>
    </xf>
    <xf numFmtId="0" fontId="14" fillId="0" borderId="0" xfId="0" applyFont="1" applyFill="1" applyBorder="1" applyAlignment="1">
      <alignment horizontal="left" wrapText="1"/>
    </xf>
    <xf numFmtId="0" fontId="14" fillId="33" borderId="91" xfId="0" applyFont="1" applyFill="1" applyBorder="1" applyAlignment="1" applyProtection="1">
      <alignment horizontal="center" vertical="center" wrapText="1"/>
      <protection/>
    </xf>
    <xf numFmtId="0" fontId="14" fillId="33" borderId="92" xfId="0" applyFont="1" applyFill="1" applyBorder="1" applyAlignment="1" applyProtection="1">
      <alignment horizontal="center" vertical="center" wrapText="1"/>
      <protection/>
    </xf>
    <xf numFmtId="0" fontId="14" fillId="33" borderId="93" xfId="0" applyFont="1" applyFill="1" applyBorder="1" applyAlignment="1" applyProtection="1">
      <alignment horizontal="center" vertical="center" wrapText="1"/>
      <protection/>
    </xf>
    <xf numFmtId="0" fontId="11" fillId="33" borderId="94" xfId="0" applyFont="1" applyFill="1" applyBorder="1" applyAlignment="1" applyProtection="1">
      <alignment horizontal="center" vertical="center" wrapText="1"/>
      <protection/>
    </xf>
    <xf numFmtId="0" fontId="11" fillId="33" borderId="95" xfId="0" applyFont="1" applyFill="1" applyBorder="1" applyAlignment="1" applyProtection="1">
      <alignment horizontal="center" vertical="center" wrapText="1"/>
      <protection/>
    </xf>
    <xf numFmtId="0" fontId="11" fillId="33" borderId="89" xfId="0" applyFont="1" applyFill="1" applyBorder="1" applyAlignment="1" applyProtection="1">
      <alignment horizontal="center" vertical="center" wrapText="1"/>
      <protection/>
    </xf>
    <xf numFmtId="0" fontId="11" fillId="33" borderId="69" xfId="0" applyFont="1" applyFill="1" applyBorder="1" applyAlignment="1" applyProtection="1">
      <alignment horizontal="center" vertical="center" wrapText="1"/>
      <protection/>
    </xf>
    <xf numFmtId="0" fontId="5" fillId="0" borderId="0" xfId="0" applyFont="1" applyAlignment="1" applyProtection="1">
      <alignment horizontal="left"/>
      <protection/>
    </xf>
    <xf numFmtId="49" fontId="5" fillId="0" borderId="0" xfId="0" applyNumberFormat="1" applyFont="1" applyAlignment="1" applyProtection="1">
      <alignment horizontal="left"/>
      <protection/>
    </xf>
    <xf numFmtId="0" fontId="5" fillId="33" borderId="47" xfId="0" applyFont="1" applyFill="1" applyBorder="1" applyAlignment="1" applyProtection="1">
      <alignment horizontal="center" vertical="center" wrapText="1"/>
      <protection/>
    </xf>
    <xf numFmtId="0" fontId="11" fillId="0" borderId="71" xfId="0" applyFont="1" applyFill="1" applyBorder="1" applyAlignment="1">
      <alignment horizontal="center" vertical="justify" wrapText="1"/>
    </xf>
    <xf numFmtId="0" fontId="11" fillId="0" borderId="11" xfId="0" applyFont="1" applyFill="1" applyBorder="1" applyAlignment="1">
      <alignment horizontal="center" vertical="justify" wrapText="1"/>
    </xf>
    <xf numFmtId="0" fontId="11" fillId="0" borderId="96" xfId="0" applyFont="1" applyFill="1" applyBorder="1" applyAlignment="1">
      <alignment horizontal="center" vertical="justify" wrapText="1"/>
    </xf>
    <xf numFmtId="0" fontId="11" fillId="0" borderId="70" xfId="0" applyFont="1" applyFill="1" applyBorder="1" applyAlignment="1">
      <alignment horizontal="center" vertical="justify" wrapText="1"/>
    </xf>
    <xf numFmtId="0" fontId="11" fillId="0" borderId="75" xfId="0" applyFont="1" applyFill="1" applyBorder="1" applyAlignment="1">
      <alignment horizontal="center" vertical="justify" wrapText="1"/>
    </xf>
    <xf numFmtId="0" fontId="11" fillId="35" borderId="90" xfId="0" applyFont="1" applyFill="1" applyBorder="1" applyAlignment="1">
      <alignment horizontal="center" vertical="center" wrapText="1"/>
    </xf>
    <xf numFmtId="0" fontId="11" fillId="0" borderId="84" xfId="0" applyFont="1" applyFill="1" applyBorder="1" applyAlignment="1">
      <alignment horizontal="center" vertical="justify" wrapText="1"/>
    </xf>
    <xf numFmtId="0" fontId="8" fillId="33" borderId="0" xfId="0" applyFont="1" applyFill="1" applyAlignment="1">
      <alignment vertical="top"/>
    </xf>
    <xf numFmtId="0" fontId="5" fillId="33" borderId="0" xfId="0" applyFont="1" applyFill="1" applyAlignment="1">
      <alignment vertical="top"/>
    </xf>
    <xf numFmtId="0" fontId="0" fillId="0" borderId="0" xfId="0" applyAlignment="1">
      <alignment vertical="top"/>
    </xf>
    <xf numFmtId="0" fontId="0" fillId="0" borderId="0" xfId="0" applyBorder="1" applyAlignment="1">
      <alignment vertical="top" wrapText="1"/>
    </xf>
    <xf numFmtId="0" fontId="11" fillId="34" borderId="97" xfId="0" applyFont="1" applyFill="1" applyBorder="1" applyAlignment="1" applyProtection="1">
      <alignment horizontal="left" vertical="top" wrapText="1" shrinkToFit="1"/>
      <protection locked="0"/>
    </xf>
    <xf numFmtId="0" fontId="11" fillId="34" borderId="98" xfId="0" applyFont="1" applyFill="1" applyBorder="1" applyAlignment="1" applyProtection="1">
      <alignment horizontal="left" vertical="top" wrapText="1" shrinkToFit="1"/>
      <protection locked="0"/>
    </xf>
    <xf numFmtId="0" fontId="11" fillId="34" borderId="99" xfId="0" applyFont="1" applyFill="1" applyBorder="1" applyAlignment="1" applyProtection="1">
      <alignment horizontal="left" vertical="top" wrapText="1" shrinkToFit="1"/>
      <protection locked="0"/>
    </xf>
    <xf numFmtId="0" fontId="6" fillId="0" borderId="0" xfId="0" applyFont="1" applyAlignment="1" applyProtection="1">
      <alignment wrapText="1"/>
      <protection/>
    </xf>
    <xf numFmtId="0" fontId="31" fillId="0" borderId="0" xfId="0" applyFont="1" applyAlignment="1">
      <alignment horizontal="left" vertical="center"/>
    </xf>
    <xf numFmtId="49" fontId="5" fillId="0" borderId="0" xfId="0" applyNumberFormat="1" applyFont="1" applyAlignment="1" applyProtection="1">
      <alignment horizontal="right"/>
      <protection/>
    </xf>
    <xf numFmtId="0" fontId="5" fillId="34" borderId="90" xfId="0" applyFont="1" applyFill="1" applyBorder="1" applyAlignment="1" applyProtection="1">
      <alignment horizontal="left" vertical="top"/>
      <protection locked="0"/>
    </xf>
    <xf numFmtId="0" fontId="5" fillId="34" borderId="24" xfId="0" applyFont="1" applyFill="1" applyBorder="1" applyAlignment="1" applyProtection="1">
      <alignment horizontal="left" vertical="top"/>
      <protection locked="0"/>
    </xf>
    <xf numFmtId="0" fontId="5" fillId="34" borderId="50" xfId="0" applyFont="1" applyFill="1" applyBorder="1" applyAlignment="1" applyProtection="1">
      <alignment horizontal="left" vertical="top"/>
      <protection locked="0"/>
    </xf>
    <xf numFmtId="0" fontId="5" fillId="34" borderId="90" xfId="0" applyFont="1" applyFill="1" applyBorder="1" applyAlignment="1" applyProtection="1">
      <alignment horizontal="center" vertical="top"/>
      <protection locked="0"/>
    </xf>
    <xf numFmtId="0" fontId="5" fillId="34" borderId="24" xfId="0" applyFont="1" applyFill="1" applyBorder="1" applyAlignment="1" applyProtection="1">
      <alignment horizontal="center" vertical="top"/>
      <protection locked="0"/>
    </xf>
    <xf numFmtId="0" fontId="5" fillId="34" borderId="50" xfId="0" applyFont="1" applyFill="1" applyBorder="1" applyAlignment="1" applyProtection="1">
      <alignment horizontal="center" vertical="top"/>
      <protection locked="0"/>
    </xf>
    <xf numFmtId="0" fontId="5" fillId="34" borderId="62" xfId="0" applyFont="1" applyFill="1" applyBorder="1" applyAlignment="1" applyProtection="1">
      <alignment horizontal="left" vertical="top" wrapText="1"/>
      <protection locked="0"/>
    </xf>
    <xf numFmtId="0" fontId="5" fillId="34" borderId="29" xfId="0" applyFont="1" applyFill="1" applyBorder="1" applyAlignment="1" applyProtection="1">
      <alignment horizontal="left" vertical="top" wrapText="1"/>
      <protection locked="0"/>
    </xf>
    <xf numFmtId="0" fontId="5" fillId="34" borderId="63" xfId="0" applyFont="1" applyFill="1" applyBorder="1" applyAlignment="1" applyProtection="1">
      <alignment horizontal="left" vertical="top" wrapText="1"/>
      <protection locked="0"/>
    </xf>
    <xf numFmtId="0" fontId="5" fillId="34" borderId="13" xfId="0" applyFont="1" applyFill="1" applyBorder="1" applyAlignment="1" applyProtection="1">
      <alignment horizontal="left" vertical="top" wrapText="1"/>
      <protection locked="0"/>
    </xf>
    <xf numFmtId="0" fontId="5" fillId="34" borderId="0" xfId="0" applyFont="1" applyFill="1" applyBorder="1" applyAlignment="1" applyProtection="1">
      <alignment horizontal="left" vertical="top" wrapText="1"/>
      <protection locked="0"/>
    </xf>
    <xf numFmtId="0" fontId="5" fillId="34" borderId="64" xfId="0" applyFont="1" applyFill="1" applyBorder="1" applyAlignment="1" applyProtection="1">
      <alignment horizontal="left" vertical="top" wrapText="1"/>
      <protection locked="0"/>
    </xf>
    <xf numFmtId="0" fontId="5" fillId="34" borderId="65" xfId="0" applyFont="1" applyFill="1" applyBorder="1" applyAlignment="1" applyProtection="1">
      <alignment horizontal="left" vertical="top" wrapText="1"/>
      <protection locked="0"/>
    </xf>
    <xf numFmtId="0" fontId="5" fillId="34" borderId="21" xfId="0" applyFont="1" applyFill="1" applyBorder="1" applyAlignment="1" applyProtection="1">
      <alignment horizontal="left" vertical="top" wrapText="1"/>
      <protection locked="0"/>
    </xf>
    <xf numFmtId="0" fontId="5" fillId="34" borderId="44" xfId="0" applyFont="1" applyFill="1" applyBorder="1" applyAlignment="1" applyProtection="1">
      <alignment horizontal="left" vertical="top" wrapText="1"/>
      <protection locked="0"/>
    </xf>
    <xf numFmtId="0" fontId="5" fillId="33" borderId="0" xfId="0" applyFont="1" applyFill="1" applyAlignment="1">
      <alignment vertical="top" wrapText="1"/>
    </xf>
    <xf numFmtId="0" fontId="0" fillId="0" borderId="0" xfId="0" applyFont="1" applyAlignment="1">
      <alignment vertical="top" wrapText="1"/>
    </xf>
    <xf numFmtId="0" fontId="14" fillId="0" borderId="0" xfId="0" applyFont="1" applyAlignment="1">
      <alignment wrapText="1"/>
    </xf>
    <xf numFmtId="0" fontId="15" fillId="0" borderId="0" xfId="0" applyFont="1" applyAlignment="1">
      <alignment wrapText="1"/>
    </xf>
    <xf numFmtId="0" fontId="5" fillId="34" borderId="100" xfId="0" applyFont="1" applyFill="1" applyBorder="1" applyAlignment="1" applyProtection="1">
      <alignment vertical="justify" wrapText="1"/>
      <protection locked="0"/>
    </xf>
    <xf numFmtId="0" fontId="5" fillId="34" borderId="10" xfId="0" applyFont="1" applyFill="1" applyBorder="1" applyAlignment="1" applyProtection="1">
      <alignment vertical="justify" wrapText="1"/>
      <protection locked="0"/>
    </xf>
    <xf numFmtId="0" fontId="5" fillId="34" borderId="82" xfId="0" applyFont="1" applyFill="1" applyBorder="1" applyAlignment="1" applyProtection="1">
      <alignment vertical="justify" wrapText="1"/>
      <protection locked="0"/>
    </xf>
    <xf numFmtId="0" fontId="5" fillId="34" borderId="101" xfId="0" applyFont="1" applyFill="1" applyBorder="1" applyAlignment="1" applyProtection="1">
      <alignment vertical="justify" wrapText="1"/>
      <protection locked="0"/>
    </xf>
    <xf numFmtId="0" fontId="5" fillId="34" borderId="42" xfId="0" applyFont="1" applyFill="1" applyBorder="1" applyAlignment="1" applyProtection="1">
      <alignment vertical="justify" wrapText="1"/>
      <protection locked="0"/>
    </xf>
    <xf numFmtId="0" fontId="5" fillId="34" borderId="102" xfId="0" applyFont="1" applyFill="1" applyBorder="1" applyAlignment="1" applyProtection="1">
      <alignment vertical="justify" wrapText="1"/>
      <protection locked="0"/>
    </xf>
    <xf numFmtId="0" fontId="0" fillId="0" borderId="10" xfId="0" applyBorder="1" applyAlignment="1" applyProtection="1">
      <alignment vertical="justify" wrapText="1"/>
      <protection locked="0"/>
    </xf>
    <xf numFmtId="0" fontId="0" fillId="0" borderId="82" xfId="0" applyBorder="1" applyAlignment="1" applyProtection="1">
      <alignment vertical="justify" wrapText="1"/>
      <protection locked="0"/>
    </xf>
    <xf numFmtId="0" fontId="0" fillId="0" borderId="101" xfId="0" applyBorder="1" applyAlignment="1" applyProtection="1">
      <alignment vertical="justify" wrapText="1"/>
      <protection locked="0"/>
    </xf>
    <xf numFmtId="0" fontId="0" fillId="0" borderId="42" xfId="0" applyBorder="1" applyAlignment="1" applyProtection="1">
      <alignment vertical="justify" wrapText="1"/>
      <protection locked="0"/>
    </xf>
    <xf numFmtId="0" fontId="0" fillId="0" borderId="102" xfId="0" applyBorder="1" applyAlignment="1" applyProtection="1">
      <alignment vertical="justify" wrapText="1"/>
      <protection locked="0"/>
    </xf>
    <xf numFmtId="0" fontId="0" fillId="0" borderId="0" xfId="0" applyAlignment="1">
      <alignment wrapText="1"/>
    </xf>
    <xf numFmtId="0" fontId="0" fillId="0" borderId="0" xfId="0" applyAlignment="1">
      <alignment/>
    </xf>
    <xf numFmtId="0" fontId="31" fillId="34" borderId="100" xfId="0" applyFont="1" applyFill="1" applyBorder="1" applyAlignment="1" applyProtection="1">
      <alignment vertical="justify" wrapText="1"/>
      <protection locked="0"/>
    </xf>
    <xf numFmtId="0" fontId="12" fillId="34" borderId="10" xfId="0" applyFont="1" applyFill="1" applyBorder="1" applyAlignment="1" applyProtection="1">
      <alignment vertical="justify" wrapText="1"/>
      <protection locked="0"/>
    </xf>
    <xf numFmtId="0" fontId="12" fillId="34" borderId="82" xfId="0" applyFont="1" applyFill="1" applyBorder="1" applyAlignment="1" applyProtection="1">
      <alignment vertical="justify" wrapText="1"/>
      <protection locked="0"/>
    </xf>
    <xf numFmtId="0" fontId="33" fillId="0" borderId="101" xfId="0" applyFont="1" applyBorder="1" applyAlignment="1" applyProtection="1">
      <alignment vertical="justify" wrapText="1"/>
      <protection locked="0"/>
    </xf>
    <xf numFmtId="0" fontId="33" fillId="0" borderId="42" xfId="0" applyFont="1" applyBorder="1" applyAlignment="1" applyProtection="1">
      <alignment vertical="justify" wrapText="1"/>
      <protection locked="0"/>
    </xf>
    <xf numFmtId="0" fontId="33" fillId="0" borderId="102" xfId="0" applyFont="1" applyBorder="1" applyAlignment="1" applyProtection="1">
      <alignment vertical="justify" wrapText="1"/>
      <protection locked="0"/>
    </xf>
    <xf numFmtId="0" fontId="0" fillId="34" borderId="10" xfId="0" applyFill="1" applyBorder="1" applyAlignment="1" applyProtection="1">
      <alignment vertical="justify" wrapText="1"/>
      <protection locked="0"/>
    </xf>
    <xf numFmtId="0" fontId="0" fillId="34" borderId="82" xfId="0" applyFill="1" applyBorder="1" applyAlignment="1" applyProtection="1">
      <alignment vertical="justify" wrapText="1"/>
      <protection locked="0"/>
    </xf>
    <xf numFmtId="0" fontId="0" fillId="34" borderId="101" xfId="0" applyFill="1" applyBorder="1" applyAlignment="1" applyProtection="1">
      <alignment vertical="justify" wrapText="1"/>
      <protection locked="0"/>
    </xf>
    <xf numFmtId="0" fontId="0" fillId="34" borderId="42" xfId="0" applyFill="1" applyBorder="1" applyAlignment="1" applyProtection="1">
      <alignment vertical="justify" wrapText="1"/>
      <protection locked="0"/>
    </xf>
    <xf numFmtId="0" fontId="0" fillId="34" borderId="102" xfId="0" applyFill="1" applyBorder="1" applyAlignment="1" applyProtection="1">
      <alignment vertical="justify" wrapText="1"/>
      <protection locked="0"/>
    </xf>
    <xf numFmtId="0" fontId="5" fillId="33" borderId="103" xfId="0" applyFont="1" applyFill="1" applyBorder="1" applyAlignment="1" applyProtection="1">
      <alignment/>
      <protection locked="0"/>
    </xf>
    <xf numFmtId="0" fontId="5" fillId="33" borderId="12" xfId="0" applyFont="1" applyFill="1" applyBorder="1" applyAlignment="1" applyProtection="1">
      <alignment/>
      <protection locked="0"/>
    </xf>
    <xf numFmtId="0" fontId="0" fillId="0" borderId="77" xfId="0" applyBorder="1" applyAlignment="1" applyProtection="1">
      <alignment/>
      <protection locked="0"/>
    </xf>
    <xf numFmtId="0" fontId="14" fillId="0" borderId="0" xfId="0" applyFont="1" applyAlignment="1">
      <alignment horizontal="center"/>
    </xf>
    <xf numFmtId="0" fontId="31" fillId="34" borderId="100" xfId="0" applyFont="1" applyFill="1" applyBorder="1" applyAlignment="1" applyProtection="1">
      <alignment horizontal="left" vertical="center" wrapText="1"/>
      <protection locked="0"/>
    </xf>
    <xf numFmtId="0" fontId="32" fillId="0" borderId="10" xfId="0" applyFont="1" applyBorder="1" applyAlignment="1" applyProtection="1">
      <alignment horizontal="left" vertical="center" wrapText="1"/>
      <protection locked="0"/>
    </xf>
    <xf numFmtId="0" fontId="32" fillId="0" borderId="82" xfId="0" applyFont="1" applyBorder="1" applyAlignment="1" applyProtection="1">
      <alignment horizontal="left" vertical="center" wrapText="1"/>
      <protection locked="0"/>
    </xf>
    <xf numFmtId="0" fontId="32" fillId="0" borderId="101" xfId="0" applyFont="1" applyBorder="1" applyAlignment="1" applyProtection="1">
      <alignment horizontal="left" vertical="center" wrapText="1"/>
      <protection locked="0"/>
    </xf>
    <xf numFmtId="0" fontId="32" fillId="0" borderId="42" xfId="0" applyFont="1" applyBorder="1" applyAlignment="1" applyProtection="1">
      <alignment horizontal="left" vertical="center" wrapText="1"/>
      <protection locked="0"/>
    </xf>
    <xf numFmtId="0" fontId="32" fillId="0" borderId="102" xfId="0" applyFont="1" applyBorder="1" applyAlignment="1" applyProtection="1">
      <alignment horizontal="left" vertical="center" wrapText="1"/>
      <protection locked="0"/>
    </xf>
    <xf numFmtId="0" fontId="32" fillId="34" borderId="10" xfId="0" applyFont="1" applyFill="1" applyBorder="1" applyAlignment="1" applyProtection="1">
      <alignment horizontal="left" vertical="center" wrapText="1"/>
      <protection locked="0"/>
    </xf>
    <xf numFmtId="0" fontId="32" fillId="34" borderId="82" xfId="0" applyFont="1" applyFill="1" applyBorder="1" applyAlignment="1" applyProtection="1">
      <alignment horizontal="left" vertical="center" wrapText="1"/>
      <protection locked="0"/>
    </xf>
    <xf numFmtId="0" fontId="32" fillId="34" borderId="101" xfId="0" applyFont="1" applyFill="1" applyBorder="1" applyAlignment="1" applyProtection="1">
      <alignment horizontal="left" vertical="center" wrapText="1"/>
      <protection locked="0"/>
    </xf>
    <xf numFmtId="0" fontId="32" fillId="34" borderId="42" xfId="0" applyFont="1" applyFill="1" applyBorder="1" applyAlignment="1" applyProtection="1">
      <alignment horizontal="left" vertical="center" wrapText="1"/>
      <protection locked="0"/>
    </xf>
    <xf numFmtId="0" fontId="32" fillId="34" borderId="102" xfId="0" applyFont="1" applyFill="1" applyBorder="1" applyAlignment="1" applyProtection="1">
      <alignment horizontal="left" vertical="center" wrapText="1"/>
      <protection locked="0"/>
    </xf>
    <xf numFmtId="0" fontId="14" fillId="0" borderId="0" xfId="0" applyFont="1" applyAlignment="1">
      <alignment horizontal="left"/>
    </xf>
    <xf numFmtId="0" fontId="6" fillId="0" borderId="0" xfId="0" applyFont="1" applyAlignment="1">
      <alignment/>
    </xf>
    <xf numFmtId="0" fontId="5" fillId="34" borderId="103" xfId="0" applyFont="1" applyFill="1" applyBorder="1" applyAlignment="1" applyProtection="1">
      <alignment/>
      <protection locked="0"/>
    </xf>
    <xf numFmtId="0" fontId="5" fillId="34" borderId="12" xfId="0" applyFont="1" applyFill="1" applyBorder="1" applyAlignment="1" applyProtection="1">
      <alignment/>
      <protection locked="0"/>
    </xf>
    <xf numFmtId="0" fontId="5" fillId="34" borderId="77" xfId="0" applyFont="1" applyFill="1" applyBorder="1" applyAlignment="1" applyProtection="1">
      <alignment/>
      <protection locked="0"/>
    </xf>
    <xf numFmtId="0" fontId="5" fillId="33" borderId="103" xfId="0" applyFont="1" applyFill="1" applyBorder="1" applyAlignment="1" applyProtection="1">
      <alignment/>
      <protection/>
    </xf>
    <xf numFmtId="0" fontId="5" fillId="33" borderId="12" xfId="0" applyFont="1" applyFill="1" applyBorder="1" applyAlignment="1" applyProtection="1">
      <alignment/>
      <protection/>
    </xf>
    <xf numFmtId="0" fontId="5" fillId="33" borderId="77" xfId="0" applyFont="1" applyFill="1" applyBorder="1" applyAlignment="1" applyProtection="1">
      <alignment/>
      <protection/>
    </xf>
    <xf numFmtId="0" fontId="5" fillId="34" borderId="100" xfId="0" applyFont="1" applyFill="1" applyBorder="1" applyAlignment="1" applyProtection="1">
      <alignment wrapText="1"/>
      <protection locked="0"/>
    </xf>
    <xf numFmtId="0" fontId="0" fillId="34" borderId="10" xfId="0" applyFill="1" applyBorder="1" applyAlignment="1" applyProtection="1">
      <alignment wrapText="1"/>
      <protection locked="0"/>
    </xf>
    <xf numFmtId="0" fontId="0" fillId="34" borderId="82" xfId="0" applyFill="1" applyBorder="1" applyAlignment="1" applyProtection="1">
      <alignment wrapText="1"/>
      <protection locked="0"/>
    </xf>
    <xf numFmtId="0" fontId="0" fillId="34" borderId="104" xfId="0" applyFill="1" applyBorder="1" applyAlignment="1" applyProtection="1">
      <alignment wrapText="1"/>
      <protection locked="0"/>
    </xf>
    <xf numFmtId="0" fontId="0" fillId="34" borderId="0" xfId="0" applyFill="1" applyAlignment="1" applyProtection="1">
      <alignment wrapText="1"/>
      <protection locked="0"/>
    </xf>
    <xf numFmtId="0" fontId="0" fillId="34" borderId="105" xfId="0" applyFill="1" applyBorder="1" applyAlignment="1" applyProtection="1">
      <alignment wrapText="1"/>
      <protection locked="0"/>
    </xf>
    <xf numFmtId="0" fontId="0" fillId="34" borderId="101" xfId="0" applyFill="1" applyBorder="1" applyAlignment="1" applyProtection="1">
      <alignment wrapText="1"/>
      <protection locked="0"/>
    </xf>
    <xf numFmtId="0" fontId="0" fillId="34" borderId="42" xfId="0" applyFill="1" applyBorder="1" applyAlignment="1" applyProtection="1">
      <alignment wrapText="1"/>
      <protection locked="0"/>
    </xf>
    <xf numFmtId="0" fontId="0" fillId="34" borderId="102" xfId="0" applyFill="1" applyBorder="1" applyAlignment="1" applyProtection="1">
      <alignment wrapText="1"/>
      <protection locked="0"/>
    </xf>
    <xf numFmtId="0" fontId="5" fillId="33" borderId="103" xfId="0" applyNumberFormat="1" applyFont="1" applyFill="1" applyBorder="1" applyAlignment="1" applyProtection="1">
      <alignment/>
      <protection/>
    </xf>
    <xf numFmtId="0" fontId="0" fillId="0" borderId="12" xfId="0" applyNumberFormat="1" applyBorder="1" applyAlignment="1" applyProtection="1">
      <alignment/>
      <protection/>
    </xf>
    <xf numFmtId="0" fontId="0" fillId="0" borderId="77" xfId="0" applyNumberFormat="1" applyBorder="1" applyAlignment="1" applyProtection="1">
      <alignment/>
      <protection/>
    </xf>
    <xf numFmtId="0" fontId="12" fillId="0" borderId="0" xfId="0" applyNumberFormat="1" applyFont="1" applyAlignment="1">
      <alignment wrapText="1"/>
    </xf>
    <xf numFmtId="0" fontId="10" fillId="0" borderId="0" xfId="0" applyFont="1" applyAlignment="1">
      <alignment/>
    </xf>
    <xf numFmtId="0" fontId="5" fillId="33" borderId="12" xfId="0" applyNumberFormat="1" applyFont="1" applyFill="1" applyBorder="1" applyAlignment="1" applyProtection="1">
      <alignment/>
      <protection/>
    </xf>
    <xf numFmtId="0" fontId="5" fillId="33" borderId="77" xfId="0" applyNumberFormat="1" applyFont="1" applyFill="1" applyBorder="1" applyAlignment="1" applyProtection="1">
      <alignment/>
      <protection/>
    </xf>
    <xf numFmtId="0" fontId="5" fillId="0" borderId="0" xfId="0" applyNumberFormat="1" applyFont="1" applyAlignment="1">
      <alignment wrapText="1"/>
    </xf>
    <xf numFmtId="0" fontId="5" fillId="0" borderId="0" xfId="0" applyFont="1" applyAlignment="1">
      <alignment wrapText="1"/>
    </xf>
    <xf numFmtId="0" fontId="5" fillId="34" borderId="106" xfId="0" applyFont="1" applyFill="1" applyBorder="1" applyAlignment="1" applyProtection="1">
      <alignment vertical="justify" wrapText="1"/>
      <protection locked="0"/>
    </xf>
    <xf numFmtId="0" fontId="0" fillId="0" borderId="107" xfId="0" applyBorder="1" applyAlignment="1" applyProtection="1">
      <alignment vertical="justify" wrapText="1"/>
      <protection locked="0"/>
    </xf>
    <xf numFmtId="0" fontId="6" fillId="0" borderId="0" xfId="0" applyFont="1" applyAlignment="1" applyProtection="1">
      <alignment wrapText="1"/>
      <protection/>
    </xf>
    <xf numFmtId="0" fontId="5" fillId="0" borderId="0" xfId="0" applyFont="1" applyAlignment="1" applyProtection="1">
      <alignment wrapText="1"/>
      <protection/>
    </xf>
    <xf numFmtId="0" fontId="5" fillId="34" borderId="80" xfId="0" applyFont="1" applyFill="1" applyBorder="1" applyAlignment="1" applyProtection="1">
      <alignment vertical="justify" wrapText="1"/>
      <protection locked="0"/>
    </xf>
    <xf numFmtId="0" fontId="5" fillId="34" borderId="108" xfId="0" applyFont="1" applyFill="1" applyBorder="1" applyAlignment="1" applyProtection="1">
      <alignment vertical="justify" wrapText="1"/>
      <protection locked="0"/>
    </xf>
    <xf numFmtId="0" fontId="5" fillId="34" borderId="109" xfId="0" applyFont="1" applyFill="1" applyBorder="1" applyAlignment="1" applyProtection="1">
      <alignment vertical="justify" wrapText="1"/>
      <protection locked="0"/>
    </xf>
    <xf numFmtId="0" fontId="6" fillId="0" borderId="0" xfId="0" applyFont="1" applyAlignment="1" applyProtection="1">
      <alignment horizontal="left" wrapText="1"/>
      <protection/>
    </xf>
    <xf numFmtId="0" fontId="6" fillId="0" borderId="42" xfId="0" applyFont="1" applyBorder="1" applyAlignment="1" applyProtection="1">
      <alignment horizontal="left" wrapText="1"/>
      <protection/>
    </xf>
    <xf numFmtId="0" fontId="0" fillId="34" borderId="107" xfId="0" applyFill="1" applyBorder="1" applyAlignment="1" applyProtection="1">
      <alignment vertical="justify" wrapText="1"/>
      <protection locked="0"/>
    </xf>
    <xf numFmtId="0" fontId="5" fillId="34" borderId="80" xfId="0" applyNumberFormat="1" applyFont="1" applyFill="1" applyBorder="1" applyAlignment="1" applyProtection="1">
      <alignment horizontal="left" vertical="top" wrapText="1"/>
      <protection locked="0"/>
    </xf>
    <xf numFmtId="0" fontId="5" fillId="34" borderId="108" xfId="0" applyNumberFormat="1" applyFont="1" applyFill="1" applyBorder="1" applyAlignment="1" applyProtection="1">
      <alignment horizontal="left" vertical="top" wrapText="1"/>
      <protection locked="0"/>
    </xf>
    <xf numFmtId="0" fontId="5" fillId="34" borderId="109" xfId="0" applyNumberFormat="1" applyFont="1" applyFill="1" applyBorder="1" applyAlignment="1" applyProtection="1">
      <alignment horizontal="left" vertical="top" wrapText="1"/>
      <protection locked="0"/>
    </xf>
    <xf numFmtId="0" fontId="5" fillId="0" borderId="100" xfId="0" applyFont="1" applyFill="1" applyBorder="1" applyAlignment="1" applyProtection="1">
      <alignment vertical="justify" wrapText="1"/>
      <protection locked="0"/>
    </xf>
    <xf numFmtId="0" fontId="0" fillId="0" borderId="10" xfId="0" applyFill="1" applyBorder="1" applyAlignment="1" applyProtection="1">
      <alignment vertical="justify" wrapText="1"/>
      <protection locked="0"/>
    </xf>
    <xf numFmtId="0" fontId="0" fillId="0" borderId="82" xfId="0" applyFill="1" applyBorder="1" applyAlignment="1">
      <alignment vertical="justify" wrapText="1"/>
    </xf>
    <xf numFmtId="0" fontId="0" fillId="0" borderId="101" xfId="0" applyFill="1" applyBorder="1" applyAlignment="1" applyProtection="1">
      <alignment vertical="justify" wrapText="1"/>
      <protection locked="0"/>
    </xf>
    <xf numFmtId="0" fontId="0" fillId="0" borderId="42" xfId="0" applyFill="1" applyBorder="1" applyAlignment="1" applyProtection="1">
      <alignment vertical="justify" wrapText="1"/>
      <protection locked="0"/>
    </xf>
    <xf numFmtId="0" fontId="0" fillId="0" borderId="102" xfId="0" applyFill="1" applyBorder="1" applyAlignment="1">
      <alignment vertical="justify" wrapText="1"/>
    </xf>
    <xf numFmtId="0" fontId="5" fillId="34" borderId="100" xfId="0" applyFont="1" applyFill="1" applyBorder="1" applyAlignment="1" applyProtection="1">
      <alignment vertical="justify"/>
      <protection locked="0"/>
    </xf>
    <xf numFmtId="0" fontId="0" fillId="0" borderId="82" xfId="0" applyBorder="1" applyAlignment="1" applyProtection="1">
      <alignment vertical="justify"/>
      <protection locked="0"/>
    </xf>
    <xf numFmtId="0" fontId="0" fillId="0" borderId="101" xfId="0" applyBorder="1" applyAlignment="1" applyProtection="1">
      <alignment vertical="justify"/>
      <protection locked="0"/>
    </xf>
    <xf numFmtId="0" fontId="0" fillId="0" borderId="102" xfId="0" applyBorder="1" applyAlignment="1" applyProtection="1">
      <alignment vertical="justify"/>
      <protection locked="0"/>
    </xf>
    <xf numFmtId="0" fontId="5" fillId="34" borderId="100" xfId="0" applyFont="1" applyFill="1" applyBorder="1" applyAlignment="1" applyProtection="1">
      <alignment vertical="distributed" wrapText="1"/>
      <protection locked="0"/>
    </xf>
    <xf numFmtId="0" fontId="0" fillId="0" borderId="82" xfId="0" applyBorder="1" applyAlignment="1" applyProtection="1">
      <alignment vertical="distributed" wrapText="1"/>
      <protection locked="0"/>
    </xf>
    <xf numFmtId="0" fontId="0" fillId="0" borderId="101" xfId="0" applyBorder="1" applyAlignment="1" applyProtection="1">
      <alignment vertical="distributed" wrapText="1"/>
      <protection locked="0"/>
    </xf>
    <xf numFmtId="0" fontId="0" fillId="0" borderId="102" xfId="0" applyBorder="1" applyAlignment="1" applyProtection="1">
      <alignment vertical="distributed" wrapText="1"/>
      <protection locked="0"/>
    </xf>
    <xf numFmtId="0" fontId="12" fillId="34" borderId="100" xfId="0" applyFont="1" applyFill="1" applyBorder="1" applyAlignment="1" applyProtection="1">
      <alignment vertical="distributed" wrapText="1"/>
      <protection locked="0"/>
    </xf>
    <xf numFmtId="0" fontId="33" fillId="0" borderId="10" xfId="0" applyFont="1" applyBorder="1" applyAlignment="1" applyProtection="1">
      <alignment vertical="distributed" wrapText="1"/>
      <protection locked="0"/>
    </xf>
    <xf numFmtId="0" fontId="33" fillId="0" borderId="82" xfId="0" applyFont="1" applyBorder="1" applyAlignment="1" applyProtection="1">
      <alignment vertical="distributed" wrapText="1"/>
      <protection locked="0"/>
    </xf>
    <xf numFmtId="0" fontId="33" fillId="0" borderId="101" xfId="0" applyFont="1" applyBorder="1" applyAlignment="1" applyProtection="1">
      <alignment vertical="distributed" wrapText="1"/>
      <protection locked="0"/>
    </xf>
    <xf numFmtId="0" fontId="33" fillId="0" borderId="42" xfId="0" applyFont="1" applyBorder="1" applyAlignment="1" applyProtection="1">
      <alignment vertical="distributed" wrapText="1"/>
      <protection locked="0"/>
    </xf>
    <xf numFmtId="0" fontId="33" fillId="0" borderId="102" xfId="0" applyFont="1" applyBorder="1" applyAlignment="1" applyProtection="1">
      <alignment vertical="distributed" wrapText="1"/>
      <protection locked="0"/>
    </xf>
    <xf numFmtId="0" fontId="0" fillId="0" borderId="10" xfId="0" applyBorder="1" applyAlignment="1" applyProtection="1">
      <alignment vertical="distributed" wrapText="1"/>
      <protection locked="0"/>
    </xf>
    <xf numFmtId="0" fontId="0" fillId="0" borderId="42" xfId="0" applyBorder="1" applyAlignment="1" applyProtection="1">
      <alignment vertical="distributed" wrapText="1"/>
      <protection locked="0"/>
    </xf>
    <xf numFmtId="0" fontId="6" fillId="0" borderId="0" xfId="0" applyFont="1" applyAlignment="1">
      <alignment wrapText="1"/>
    </xf>
    <xf numFmtId="0" fontId="5" fillId="33" borderId="19" xfId="0" applyFont="1" applyFill="1" applyBorder="1" applyAlignment="1" applyProtection="1">
      <alignment horizontal="center" wrapText="1" shrinkToFit="1"/>
      <protection/>
    </xf>
    <xf numFmtId="0" fontId="5" fillId="33" borderId="20" xfId="0" applyFont="1" applyFill="1" applyBorder="1" applyAlignment="1" applyProtection="1">
      <alignment horizontal="center" wrapText="1" shrinkToFit="1"/>
      <protection/>
    </xf>
    <xf numFmtId="0" fontId="5" fillId="33" borderId="65" xfId="0" applyFont="1" applyFill="1" applyBorder="1" applyAlignment="1" applyProtection="1">
      <alignment horizontal="center" wrapText="1" shrinkToFit="1"/>
      <protection/>
    </xf>
    <xf numFmtId="0" fontId="5" fillId="33" borderId="110" xfId="0" applyFont="1" applyFill="1" applyBorder="1" applyAlignment="1" applyProtection="1">
      <alignment horizontal="center" wrapText="1" shrinkToFit="1"/>
      <protection/>
    </xf>
    <xf numFmtId="0" fontId="5" fillId="33" borderId="36" xfId="0" applyFont="1" applyFill="1" applyBorder="1" applyAlignment="1" applyProtection="1">
      <alignment horizontal="center" wrapText="1" shrinkToFit="1"/>
      <protection/>
    </xf>
    <xf numFmtId="0" fontId="5" fillId="33" borderId="39" xfId="0" applyFont="1" applyFill="1" applyBorder="1" applyAlignment="1" applyProtection="1">
      <alignment horizontal="center" wrapText="1" shrinkToFit="1"/>
      <protection/>
    </xf>
    <xf numFmtId="0" fontId="5" fillId="33" borderId="111" xfId="0" applyFont="1" applyFill="1" applyBorder="1" applyAlignment="1" applyProtection="1">
      <alignment horizontal="center" wrapText="1" shrinkToFit="1"/>
      <protection/>
    </xf>
    <xf numFmtId="0" fontId="5" fillId="33" borderId="112" xfId="0" applyFont="1" applyFill="1" applyBorder="1" applyAlignment="1" applyProtection="1">
      <alignment horizontal="center" wrapText="1" shrinkToFit="1"/>
      <protection/>
    </xf>
    <xf numFmtId="0" fontId="5" fillId="33" borderId="14"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5" fillId="33" borderId="113" xfId="0" applyFont="1" applyFill="1" applyBorder="1" applyAlignment="1" applyProtection="1">
      <alignment horizontal="center" vertical="justify" wrapText="1" shrinkToFit="1"/>
      <protection/>
    </xf>
    <xf numFmtId="0" fontId="0" fillId="0" borderId="77" xfId="0" applyBorder="1" applyAlignment="1">
      <alignment horizontal="center" vertical="justify" wrapText="1" shrinkToFit="1"/>
    </xf>
    <xf numFmtId="0" fontId="5" fillId="33" borderId="103" xfId="0" applyFont="1" applyFill="1" applyBorder="1" applyAlignment="1" applyProtection="1">
      <alignment horizontal="center" vertical="justify" wrapText="1" shrinkToFit="1"/>
      <protection/>
    </xf>
    <xf numFmtId="0" fontId="0" fillId="0" borderId="78" xfId="0" applyBorder="1" applyAlignment="1">
      <alignment horizontal="center" vertical="justify" wrapText="1" shrinkToFit="1"/>
    </xf>
    <xf numFmtId="0" fontId="5" fillId="33" borderId="114" xfId="0" applyFont="1" applyFill="1" applyBorder="1" applyAlignment="1" applyProtection="1">
      <alignment horizontal="center" vertical="justify" wrapText="1" shrinkToFit="1"/>
      <protection/>
    </xf>
    <xf numFmtId="0" fontId="0" fillId="0" borderId="115" xfId="0" applyBorder="1" applyAlignment="1">
      <alignment horizontal="center" vertical="justify" wrapText="1" shrinkToFit="1"/>
    </xf>
    <xf numFmtId="0" fontId="12" fillId="33" borderId="116" xfId="0" applyFont="1" applyFill="1" applyBorder="1" applyAlignment="1" applyProtection="1">
      <alignment horizontal="center" vertical="justify" wrapText="1" shrinkToFit="1"/>
      <protection/>
    </xf>
    <xf numFmtId="0" fontId="33" fillId="0" borderId="117" xfId="0" applyFont="1" applyBorder="1" applyAlignment="1">
      <alignment horizontal="center" vertical="justify" wrapText="1" shrinkToFit="1"/>
    </xf>
    <xf numFmtId="0" fontId="5" fillId="33" borderId="118" xfId="0" applyFont="1" applyFill="1" applyBorder="1" applyAlignment="1" applyProtection="1">
      <alignment horizontal="center" vertical="justify" wrapText="1" shrinkToFit="1"/>
      <protection/>
    </xf>
    <xf numFmtId="0" fontId="5" fillId="33" borderId="119" xfId="0" applyFont="1" applyFill="1" applyBorder="1" applyAlignment="1" applyProtection="1">
      <alignment horizontal="center" vertical="justify" wrapText="1" shrinkToFit="1"/>
      <protection/>
    </xf>
    <xf numFmtId="0" fontId="5" fillId="33" borderId="120" xfId="0" applyFont="1" applyFill="1" applyBorder="1" applyAlignment="1" applyProtection="1">
      <alignment horizontal="center" vertical="justify" wrapText="1" shrinkToFit="1"/>
      <protection/>
    </xf>
    <xf numFmtId="0" fontId="5" fillId="33" borderId="121" xfId="0" applyFont="1" applyFill="1" applyBorder="1" applyAlignment="1" applyProtection="1">
      <alignment horizontal="center" vertical="justify" wrapText="1" shrinkToFit="1"/>
      <protection/>
    </xf>
    <xf numFmtId="0" fontId="6" fillId="0" borderId="0" xfId="0" applyFont="1" applyFill="1" applyBorder="1" applyAlignment="1">
      <alignment horizontal="center" wrapText="1"/>
    </xf>
    <xf numFmtId="0" fontId="5" fillId="0" borderId="60" xfId="0" applyFont="1" applyFill="1" applyBorder="1" applyAlignment="1">
      <alignment horizontal="center" wrapText="1"/>
    </xf>
    <xf numFmtId="0" fontId="5" fillId="0" borderId="122" xfId="0" applyFont="1" applyFill="1" applyBorder="1" applyAlignment="1">
      <alignment horizontal="center" wrapText="1"/>
    </xf>
    <xf numFmtId="0" fontId="5" fillId="0" borderId="61" xfId="0" applyFont="1" applyFill="1" applyBorder="1" applyAlignment="1">
      <alignment horizontal="center" wrapText="1"/>
    </xf>
    <xf numFmtId="0" fontId="5" fillId="0" borderId="93" xfId="0" applyFont="1" applyFill="1" applyBorder="1" applyAlignment="1">
      <alignment horizontal="center" wrapText="1"/>
    </xf>
    <xf numFmtId="0" fontId="5" fillId="0" borderId="123" xfId="0" applyFont="1" applyFill="1" applyBorder="1" applyAlignment="1">
      <alignment horizontal="center" wrapText="1"/>
    </xf>
    <xf numFmtId="0" fontId="5" fillId="0" borderId="91" xfId="0" applyFont="1" applyFill="1" applyBorder="1" applyAlignment="1">
      <alignment horizontal="center" wrapText="1"/>
    </xf>
    <xf numFmtId="0" fontId="5" fillId="35" borderId="6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65" xfId="0" applyFont="1" applyFill="1" applyBorder="1" applyAlignment="1">
      <alignment horizontal="center" vertical="center" wrapText="1"/>
    </xf>
    <xf numFmtId="0" fontId="5" fillId="0" borderId="124" xfId="0" applyFont="1" applyFill="1" applyBorder="1" applyAlignment="1">
      <alignment horizontal="center" wrapText="1"/>
    </xf>
    <xf numFmtId="0" fontId="5" fillId="0" borderId="125" xfId="0" applyFont="1" applyFill="1" applyBorder="1" applyAlignment="1">
      <alignment horizontal="center" wrapText="1"/>
    </xf>
    <xf numFmtId="0" fontId="5" fillId="0" borderId="126" xfId="0" applyFont="1" applyFill="1" applyBorder="1" applyAlignment="1">
      <alignment horizontal="center" wrapText="1"/>
    </xf>
    <xf numFmtId="0" fontId="5" fillId="0" borderId="127" xfId="0" applyFont="1" applyFill="1" applyBorder="1" applyAlignment="1">
      <alignment horizontal="center" wrapText="1"/>
    </xf>
    <xf numFmtId="0" fontId="5" fillId="0" borderId="55" xfId="0" applyFont="1" applyFill="1" applyBorder="1" applyAlignment="1">
      <alignment horizontal="center" wrapText="1"/>
    </xf>
    <xf numFmtId="0" fontId="5" fillId="0" borderId="128" xfId="0" applyFont="1" applyFill="1" applyBorder="1" applyAlignment="1">
      <alignment horizontal="center" wrapText="1"/>
    </xf>
    <xf numFmtId="0" fontId="5" fillId="0" borderId="129" xfId="0" applyFont="1" applyFill="1" applyBorder="1" applyAlignment="1">
      <alignment horizontal="center" wrapText="1"/>
    </xf>
    <xf numFmtId="0" fontId="5" fillId="0" borderId="130" xfId="0" applyFont="1" applyFill="1" applyBorder="1" applyAlignment="1">
      <alignment horizontal="center" wrapText="1"/>
    </xf>
    <xf numFmtId="0" fontId="5" fillId="0" borderId="131" xfId="0" applyFont="1" applyFill="1" applyBorder="1" applyAlignment="1">
      <alignment horizontal="center" wrapText="1"/>
    </xf>
    <xf numFmtId="0" fontId="6" fillId="0" borderId="13" xfId="0" applyFont="1" applyFill="1" applyBorder="1" applyAlignment="1">
      <alignment horizontal="center" vertical="center" wrapText="1"/>
    </xf>
    <xf numFmtId="0" fontId="14" fillId="0" borderId="0" xfId="0" applyFont="1" applyFill="1" applyBorder="1" applyAlignment="1">
      <alignment horizontal="left" wrapText="1"/>
    </xf>
    <xf numFmtId="0" fontId="5" fillId="0" borderId="0" xfId="0" applyFont="1" applyFill="1" applyBorder="1" applyAlignment="1">
      <alignment horizontal="center" wrapText="1"/>
    </xf>
    <xf numFmtId="0" fontId="8" fillId="0" borderId="0" xfId="0" applyFont="1" applyFill="1" applyAlignment="1">
      <alignment wrapText="1"/>
    </xf>
    <xf numFmtId="0" fontId="11" fillId="0" borderId="0" xfId="0" applyFont="1" applyFill="1" applyBorder="1" applyAlignment="1">
      <alignment horizontal="left" wrapText="1"/>
    </xf>
    <xf numFmtId="0" fontId="14" fillId="0" borderId="0" xfId="0" applyFont="1" applyFill="1" applyBorder="1" applyAlignment="1">
      <alignment wrapText="1"/>
    </xf>
    <xf numFmtId="0" fontId="11" fillId="0" borderId="0" xfId="0" applyFont="1" applyFill="1" applyBorder="1" applyAlignment="1">
      <alignment horizontal="left" vertical="justify" wrapText="1"/>
    </xf>
    <xf numFmtId="0" fontId="0" fillId="0" borderId="0" xfId="0" applyBorder="1" applyAlignment="1">
      <alignment horizontal="left" vertical="justify" wrapText="1"/>
    </xf>
    <xf numFmtId="0" fontId="5" fillId="0" borderId="62" xfId="0" applyFont="1" applyFill="1" applyBorder="1" applyAlignment="1">
      <alignment horizontal="center" vertical="center" wrapText="1"/>
    </xf>
    <xf numFmtId="0" fontId="5" fillId="0" borderId="29" xfId="0" applyFont="1" applyFill="1" applyBorder="1" applyAlignment="1">
      <alignment/>
    </xf>
    <xf numFmtId="0" fontId="5" fillId="0" borderId="63" xfId="0" applyFont="1" applyFill="1" applyBorder="1" applyAlignment="1">
      <alignment/>
    </xf>
    <xf numFmtId="0" fontId="5" fillId="0" borderId="13" xfId="0" applyFont="1" applyFill="1" applyBorder="1" applyAlignment="1">
      <alignment/>
    </xf>
    <xf numFmtId="0" fontId="5" fillId="0" borderId="0" xfId="0" applyFont="1" applyFill="1" applyBorder="1" applyAlignment="1">
      <alignment/>
    </xf>
    <xf numFmtId="0" fontId="5" fillId="0" borderId="64" xfId="0" applyFont="1" applyFill="1" applyBorder="1" applyAlignment="1">
      <alignment/>
    </xf>
    <xf numFmtId="0" fontId="5" fillId="0" borderId="65" xfId="0" applyFont="1" applyFill="1" applyBorder="1" applyAlignment="1">
      <alignment/>
    </xf>
    <xf numFmtId="0" fontId="5" fillId="0" borderId="21" xfId="0" applyFont="1" applyFill="1" applyBorder="1" applyAlignment="1">
      <alignment/>
    </xf>
    <xf numFmtId="0" fontId="5" fillId="0" borderId="44" xfId="0" applyFont="1" applyFill="1" applyBorder="1" applyAlignment="1">
      <alignment/>
    </xf>
    <xf numFmtId="0" fontId="7" fillId="0" borderId="28"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5" fillId="0" borderId="21" xfId="0" applyFont="1" applyFill="1" applyBorder="1" applyAlignment="1">
      <alignment horizontal="center" wrapText="1"/>
    </xf>
    <xf numFmtId="0" fontId="5" fillId="0" borderId="65" xfId="0" applyFont="1" applyFill="1" applyBorder="1" applyAlignment="1">
      <alignment horizontal="center" wrapText="1"/>
    </xf>
    <xf numFmtId="0" fontId="5" fillId="0" borderId="44" xfId="0" applyFont="1" applyFill="1" applyBorder="1" applyAlignment="1">
      <alignment horizontal="center" wrapText="1"/>
    </xf>
    <xf numFmtId="0" fontId="5" fillId="0" borderId="24" xfId="0" applyFont="1" applyFill="1" applyBorder="1" applyAlignment="1">
      <alignment horizontal="center" wrapText="1"/>
    </xf>
    <xf numFmtId="0" fontId="5" fillId="0" borderId="50" xfId="0" applyFont="1" applyFill="1" applyBorder="1" applyAlignment="1">
      <alignment horizontal="center" wrapText="1"/>
    </xf>
    <xf numFmtId="0" fontId="11" fillId="0" borderId="0" xfId="0" applyFont="1" applyFill="1" applyBorder="1" applyAlignment="1">
      <alignment wrapText="1"/>
    </xf>
    <xf numFmtId="0" fontId="5" fillId="0" borderId="90" xfId="0" applyFont="1" applyFill="1" applyBorder="1" applyAlignment="1">
      <alignment horizontal="center" wrapText="1"/>
    </xf>
    <xf numFmtId="0" fontId="5" fillId="0" borderId="29" xfId="0" applyFont="1" applyFill="1" applyBorder="1" applyAlignment="1">
      <alignment horizontal="center" vertical="center" wrapText="1"/>
    </xf>
    <xf numFmtId="0" fontId="0" fillId="0" borderId="63" xfId="0" applyBorder="1" applyAlignment="1">
      <alignment wrapText="1"/>
    </xf>
    <xf numFmtId="0" fontId="5" fillId="0" borderId="1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64" xfId="0" applyBorder="1" applyAlignment="1">
      <alignment wrapText="1"/>
    </xf>
    <xf numFmtId="0" fontId="5" fillId="0" borderId="6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0" fillId="0" borderId="44" xfId="0" applyBorder="1" applyAlignment="1">
      <alignment wrapText="1"/>
    </xf>
    <xf numFmtId="0" fontId="0" fillId="0" borderId="24" xfId="0" applyFont="1" applyBorder="1" applyAlignment="1">
      <alignment horizontal="center" wrapText="1"/>
    </xf>
    <xf numFmtId="0" fontId="0" fillId="0" borderId="50" xfId="0" applyFont="1" applyBorder="1" applyAlignment="1">
      <alignment horizontal="center" wrapText="1"/>
    </xf>
    <xf numFmtId="0" fontId="8" fillId="0" borderId="0" xfId="0" applyFont="1" applyFill="1" applyBorder="1" applyAlignment="1">
      <alignment horizontal="left" wrapText="1"/>
    </xf>
    <xf numFmtId="0" fontId="6" fillId="0" borderId="0" xfId="0" applyFont="1" applyFill="1" applyBorder="1" applyAlignment="1">
      <alignment horizontal="left" wrapText="1"/>
    </xf>
    <xf numFmtId="0" fontId="1" fillId="0" borderId="0" xfId="0" applyFont="1" applyAlignment="1">
      <alignment wrapText="1"/>
    </xf>
    <xf numFmtId="0" fontId="5" fillId="0" borderId="132" xfId="0" applyFont="1" applyFill="1" applyBorder="1" applyAlignment="1">
      <alignment horizontal="center" vertical="justify" wrapText="1"/>
    </xf>
    <xf numFmtId="0" fontId="5" fillId="0" borderId="67" xfId="0" applyFont="1" applyFill="1" applyBorder="1" applyAlignment="1">
      <alignment horizontal="center" vertical="justify" wrapText="1"/>
    </xf>
    <xf numFmtId="0" fontId="5" fillId="0" borderId="133" xfId="0" applyFont="1" applyFill="1" applyBorder="1" applyAlignment="1">
      <alignment horizontal="center" vertical="justify" wrapText="1"/>
    </xf>
    <xf numFmtId="0" fontId="6" fillId="0" borderId="134" xfId="0" applyFont="1" applyFill="1" applyBorder="1" applyAlignment="1">
      <alignment horizontal="justify" vertical="top" wrapText="1"/>
    </xf>
    <xf numFmtId="0" fontId="6" fillId="0" borderId="135" xfId="0" applyFont="1" applyFill="1" applyBorder="1" applyAlignment="1">
      <alignment horizontal="justify" vertical="top" wrapText="1"/>
    </xf>
    <xf numFmtId="0" fontId="6" fillId="0" borderId="118" xfId="0" applyFont="1" applyFill="1" applyBorder="1" applyAlignment="1">
      <alignment horizontal="justify" vertical="top" wrapText="1"/>
    </xf>
    <xf numFmtId="0" fontId="6" fillId="0" borderId="132" xfId="0" applyFont="1" applyFill="1" applyBorder="1" applyAlignment="1">
      <alignment horizontal="justify" vertical="top" wrapText="1"/>
    </xf>
    <xf numFmtId="0" fontId="6" fillId="0" borderId="67" xfId="0" applyFont="1" applyFill="1" applyBorder="1" applyAlignment="1">
      <alignment horizontal="justify" vertical="top" wrapText="1"/>
    </xf>
    <xf numFmtId="0" fontId="6" fillId="0" borderId="133" xfId="0" applyFont="1" applyFill="1" applyBorder="1" applyAlignment="1">
      <alignment horizontal="justify" vertical="top" wrapText="1"/>
    </xf>
    <xf numFmtId="0" fontId="8" fillId="0" borderId="90" xfId="0" applyFont="1" applyFill="1" applyBorder="1" applyAlignment="1">
      <alignment horizontal="center" wrapText="1"/>
    </xf>
    <xf numFmtId="0" fontId="8" fillId="0" borderId="24" xfId="0" applyFont="1" applyFill="1" applyBorder="1" applyAlignment="1">
      <alignment horizontal="center" wrapText="1"/>
    </xf>
    <xf numFmtId="0" fontId="8" fillId="0" borderId="50" xfId="0" applyFont="1" applyFill="1" applyBorder="1" applyAlignment="1">
      <alignment horizontal="center" wrapText="1"/>
    </xf>
    <xf numFmtId="0" fontId="6" fillId="0" borderId="62" xfId="0" applyFont="1" applyFill="1" applyBorder="1" applyAlignment="1">
      <alignment horizontal="center" wrapText="1"/>
    </xf>
    <xf numFmtId="0" fontId="6" fillId="0" borderId="29" xfId="0" applyFont="1" applyFill="1" applyBorder="1" applyAlignment="1">
      <alignment horizontal="center" wrapText="1"/>
    </xf>
    <xf numFmtId="0" fontId="6" fillId="0" borderId="63" xfId="0" applyFont="1" applyFill="1" applyBorder="1" applyAlignment="1">
      <alignment horizontal="center" wrapText="1"/>
    </xf>
    <xf numFmtId="0" fontId="6" fillId="0" borderId="90" xfId="0" applyFont="1" applyFill="1" applyBorder="1" applyAlignment="1">
      <alignment horizontal="center" vertical="center" wrapText="1"/>
    </xf>
    <xf numFmtId="0" fontId="6" fillId="0" borderId="136" xfId="0" applyFont="1" applyFill="1" applyBorder="1" applyAlignment="1">
      <alignment horizontal="center" vertical="center" wrapText="1"/>
    </xf>
    <xf numFmtId="0" fontId="6" fillId="0" borderId="19" xfId="0" applyFont="1" applyFill="1" applyBorder="1" applyAlignment="1">
      <alignment horizontal="justify" vertical="top" wrapText="1"/>
    </xf>
    <xf numFmtId="0" fontId="6" fillId="0" borderId="137" xfId="0" applyFont="1" applyFill="1" applyBorder="1" applyAlignment="1">
      <alignment horizontal="center" vertical="top" wrapText="1"/>
    </xf>
    <xf numFmtId="0" fontId="5" fillId="0" borderId="66" xfId="0" applyFont="1" applyFill="1" applyBorder="1" applyAlignment="1">
      <alignment horizontal="center" vertical="top" wrapText="1"/>
    </xf>
    <xf numFmtId="0" fontId="6" fillId="0" borderId="50" xfId="0" applyFont="1" applyFill="1" applyBorder="1" applyAlignment="1">
      <alignment horizontal="center" vertical="center" wrapText="1"/>
    </xf>
    <xf numFmtId="0" fontId="6" fillId="0" borderId="137" xfId="0" applyFont="1" applyFill="1" applyBorder="1" applyAlignment="1">
      <alignment horizontal="center" wrapText="1"/>
    </xf>
    <xf numFmtId="0" fontId="5" fillId="0" borderId="66" xfId="0" applyFont="1" applyFill="1" applyBorder="1" applyAlignment="1">
      <alignment horizontal="center" wrapText="1"/>
    </xf>
    <xf numFmtId="0" fontId="6" fillId="0" borderId="138"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0" borderId="139" xfId="0" applyFont="1" applyFill="1" applyBorder="1" applyAlignment="1">
      <alignment horizontal="center" vertical="center" wrapText="1"/>
    </xf>
    <xf numFmtId="0" fontId="6" fillId="0" borderId="140" xfId="0" applyFont="1" applyFill="1" applyBorder="1" applyAlignment="1">
      <alignment horizontal="justify" vertical="top" wrapText="1"/>
    </xf>
    <xf numFmtId="0" fontId="6" fillId="0" borderId="141" xfId="0" applyFont="1" applyFill="1" applyBorder="1" applyAlignment="1">
      <alignment horizontal="justify" vertical="top" wrapText="1"/>
    </xf>
    <xf numFmtId="0" fontId="6" fillId="0" borderId="68" xfId="0" applyFont="1" applyFill="1" applyBorder="1" applyAlignment="1">
      <alignment horizontal="justify" vertical="top" wrapText="1"/>
    </xf>
    <xf numFmtId="0" fontId="6" fillId="0" borderId="45" xfId="0" applyFont="1" applyFill="1" applyBorder="1" applyAlignment="1">
      <alignment horizontal="justify" vertical="top" wrapText="1"/>
    </xf>
    <xf numFmtId="0" fontId="5" fillId="0" borderId="90" xfId="0" applyFont="1" applyFill="1" applyBorder="1" applyAlignment="1">
      <alignment horizontal="left" wrapText="1" indent="1"/>
    </xf>
    <xf numFmtId="0" fontId="5" fillId="0" borderId="50" xfId="0" applyFont="1" applyFill="1" applyBorder="1" applyAlignment="1">
      <alignment horizontal="left" wrapText="1" indent="1"/>
    </xf>
    <xf numFmtId="0" fontId="6" fillId="35" borderId="90" xfId="0" applyFont="1" applyFill="1" applyBorder="1" applyAlignment="1">
      <alignment horizontal="left" vertical="center" wrapText="1"/>
    </xf>
    <xf numFmtId="0" fontId="6" fillId="35" borderId="50" xfId="0" applyFont="1" applyFill="1" applyBorder="1" applyAlignment="1">
      <alignment horizontal="left" vertical="center" wrapText="1"/>
    </xf>
    <xf numFmtId="0" fontId="0" fillId="0" borderId="50" xfId="0" applyBorder="1" applyAlignment="1">
      <alignment horizontal="left" indent="1"/>
    </xf>
    <xf numFmtId="0" fontId="6" fillId="0" borderId="14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6" fillId="35" borderId="90" xfId="0" applyFont="1" applyFill="1" applyBorder="1" applyAlignment="1">
      <alignment horizontal="justify" vertical="center" wrapText="1"/>
    </xf>
    <xf numFmtId="0" fontId="6" fillId="35" borderId="50" xfId="0" applyFont="1" applyFill="1" applyBorder="1" applyAlignment="1">
      <alignment vertical="center" wrapText="1"/>
    </xf>
    <xf numFmtId="0" fontId="12" fillId="0" borderId="143" xfId="0" applyFont="1" applyFill="1" applyBorder="1" applyAlignment="1">
      <alignment horizontal="center" vertical="center" wrapText="1"/>
    </xf>
    <xf numFmtId="0" fontId="12" fillId="0" borderId="117"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19" fillId="35" borderId="25" xfId="0" applyFont="1" applyFill="1" applyBorder="1" applyAlignment="1">
      <alignment horizontal="center" vertical="center" wrapText="1"/>
    </xf>
    <xf numFmtId="0" fontId="5" fillId="0" borderId="100"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82" xfId="0" applyFont="1" applyFill="1" applyBorder="1" applyAlignment="1">
      <alignment horizontal="left" vertical="top" wrapText="1"/>
    </xf>
    <xf numFmtId="0" fontId="5" fillId="0" borderId="104"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05" xfId="0" applyFont="1" applyFill="1" applyBorder="1" applyAlignment="1">
      <alignment horizontal="left" vertical="top" wrapText="1"/>
    </xf>
    <xf numFmtId="0" fontId="5" fillId="0" borderId="101" xfId="0" applyFont="1" applyFill="1" applyBorder="1" applyAlignment="1">
      <alignment horizontal="left" vertical="top" wrapText="1"/>
    </xf>
    <xf numFmtId="0" fontId="5" fillId="0" borderId="42" xfId="0" applyFont="1" applyFill="1" applyBorder="1" applyAlignment="1">
      <alignment horizontal="left" vertical="top" wrapText="1"/>
    </xf>
    <xf numFmtId="0" fontId="5" fillId="0" borderId="102" xfId="0" applyFont="1" applyFill="1" applyBorder="1" applyAlignment="1">
      <alignment horizontal="left" vertical="top" wrapText="1"/>
    </xf>
    <xf numFmtId="0" fontId="6" fillId="0" borderId="62" xfId="0" applyFont="1" applyFill="1" applyBorder="1" applyAlignment="1">
      <alignment horizontal="center" vertical="center" wrapText="1"/>
    </xf>
    <xf numFmtId="0" fontId="0" fillId="0" borderId="29" xfId="0" applyBorder="1" applyAlignment="1">
      <alignment horizontal="center" wrapText="1"/>
    </xf>
    <xf numFmtId="0" fontId="0" fillId="0" borderId="63" xfId="0" applyBorder="1" applyAlignment="1">
      <alignment horizontal="center" wrapText="1"/>
    </xf>
    <xf numFmtId="0" fontId="5" fillId="0" borderId="76" xfId="0" applyFont="1" applyFill="1" applyBorder="1" applyAlignment="1">
      <alignment horizontal="left" wrapText="1"/>
    </xf>
    <xf numFmtId="0" fontId="5" fillId="0" borderId="69" xfId="0" applyFont="1" applyFill="1" applyBorder="1" applyAlignment="1">
      <alignment horizontal="left" wrapText="1"/>
    </xf>
    <xf numFmtId="0" fontId="5" fillId="0" borderId="144" xfId="0" applyFont="1" applyFill="1" applyBorder="1" applyAlignment="1">
      <alignment horizontal="left" wrapText="1"/>
    </xf>
    <xf numFmtId="0" fontId="6" fillId="0" borderId="0" xfId="0" applyFont="1" applyFill="1" applyBorder="1" applyAlignment="1">
      <alignment wrapText="1"/>
    </xf>
    <xf numFmtId="0" fontId="5" fillId="0" borderId="0" xfId="0" applyFont="1" applyFill="1" applyBorder="1" applyAlignment="1">
      <alignment wrapText="1"/>
    </xf>
    <xf numFmtId="0" fontId="11" fillId="35" borderId="90" xfId="0" applyFont="1" applyFill="1" applyBorder="1" applyAlignment="1" applyProtection="1">
      <alignment horizontal="center" vertical="center" wrapText="1"/>
      <protection/>
    </xf>
    <xf numFmtId="0" fontId="11" fillId="35" borderId="24" xfId="0" applyFont="1" applyFill="1" applyBorder="1" applyAlignment="1" applyProtection="1">
      <alignment horizontal="center" vertical="center" wrapText="1"/>
      <protection/>
    </xf>
    <xf numFmtId="0" fontId="11" fillId="35" borderId="50" xfId="0" applyFont="1" applyFill="1" applyBorder="1" applyAlignment="1" applyProtection="1">
      <alignment horizontal="center" vertical="center" wrapText="1"/>
      <protection/>
    </xf>
    <xf numFmtId="0" fontId="11" fillId="33" borderId="62" xfId="0" applyFont="1" applyFill="1" applyBorder="1" applyAlignment="1" applyProtection="1">
      <alignment horizontal="center" vertical="top" wrapText="1"/>
      <protection/>
    </xf>
    <xf numFmtId="0" fontId="11" fillId="33" borderId="29" xfId="0" applyFont="1" applyFill="1" applyBorder="1" applyAlignment="1" applyProtection="1">
      <alignment horizontal="center" vertical="top" wrapText="1"/>
      <protection/>
    </xf>
    <xf numFmtId="0" fontId="11" fillId="33" borderId="63" xfId="0" applyFont="1" applyFill="1" applyBorder="1" applyAlignment="1" applyProtection="1">
      <alignment horizontal="center" vertical="top" wrapText="1"/>
      <protection/>
    </xf>
    <xf numFmtId="0" fontId="11" fillId="33" borderId="13" xfId="0" applyFont="1" applyFill="1" applyBorder="1" applyAlignment="1" applyProtection="1">
      <alignment horizontal="center" vertical="top" wrapText="1"/>
      <protection/>
    </xf>
    <xf numFmtId="0" fontId="11" fillId="33" borderId="0" xfId="0" applyFont="1" applyFill="1" applyBorder="1" applyAlignment="1" applyProtection="1">
      <alignment horizontal="center" vertical="top" wrapText="1"/>
      <protection/>
    </xf>
    <xf numFmtId="0" fontId="11" fillId="33" borderId="64" xfId="0" applyFont="1" applyFill="1" applyBorder="1" applyAlignment="1" applyProtection="1">
      <alignment horizontal="center" vertical="top" wrapText="1"/>
      <protection/>
    </xf>
    <xf numFmtId="0" fontId="11" fillId="33" borderId="65" xfId="0" applyFont="1" applyFill="1" applyBorder="1" applyAlignment="1" applyProtection="1">
      <alignment horizontal="center" vertical="top" wrapText="1"/>
      <protection/>
    </xf>
    <xf numFmtId="0" fontId="11" fillId="33" borderId="21" xfId="0" applyFont="1" applyFill="1" applyBorder="1" applyAlignment="1" applyProtection="1">
      <alignment horizontal="center" vertical="top" wrapText="1"/>
      <protection/>
    </xf>
    <xf numFmtId="0" fontId="11" fillId="33" borderId="44" xfId="0" applyFont="1" applyFill="1" applyBorder="1" applyAlignment="1" applyProtection="1">
      <alignment horizontal="center" vertical="top" wrapText="1"/>
      <protection/>
    </xf>
    <xf numFmtId="0" fontId="11" fillId="33" borderId="29" xfId="0" applyFont="1" applyFill="1" applyBorder="1" applyAlignment="1" applyProtection="1">
      <alignment horizontal="center" vertical="center" wrapText="1"/>
      <protection/>
    </xf>
    <xf numFmtId="0" fontId="1" fillId="0" borderId="0" xfId="0" applyFont="1" applyBorder="1" applyAlignment="1">
      <alignment horizontal="center" vertical="center" wrapText="1"/>
    </xf>
    <xf numFmtId="0" fontId="1" fillId="0" borderId="21" xfId="0" applyFont="1" applyBorder="1" applyAlignment="1">
      <alignment horizontal="center" vertical="center" wrapText="1"/>
    </xf>
    <xf numFmtId="0" fontId="14" fillId="0" borderId="0" xfId="0" applyFont="1" applyFill="1" applyBorder="1" applyAlignment="1" applyProtection="1">
      <alignment horizontal="left" wrapText="1"/>
      <protection/>
    </xf>
    <xf numFmtId="0" fontId="1" fillId="0" borderId="0" xfId="0" applyFont="1" applyFill="1" applyBorder="1" applyAlignment="1">
      <alignment wrapText="1"/>
    </xf>
    <xf numFmtId="0" fontId="11" fillId="33" borderId="62" xfId="0" applyFont="1" applyFill="1" applyBorder="1" applyAlignment="1" applyProtection="1">
      <alignment horizontal="center" vertical="center" wrapText="1"/>
      <protection/>
    </xf>
    <xf numFmtId="0" fontId="11" fillId="33" borderId="63" xfId="0" applyFont="1" applyFill="1" applyBorder="1" applyAlignment="1" applyProtection="1">
      <alignment horizontal="center" vertical="center" wrapText="1"/>
      <protection/>
    </xf>
    <xf numFmtId="0" fontId="11" fillId="33" borderId="13" xfId="0" applyFont="1" applyFill="1" applyBorder="1" applyAlignment="1" applyProtection="1">
      <alignment horizontal="center" vertical="center" wrapText="1"/>
      <protection/>
    </xf>
    <xf numFmtId="0" fontId="11" fillId="33" borderId="0" xfId="0" applyFont="1" applyFill="1" applyBorder="1" applyAlignment="1" applyProtection="1">
      <alignment horizontal="center" vertical="center" wrapText="1"/>
      <protection/>
    </xf>
    <xf numFmtId="0" fontId="11" fillId="33" borderId="64" xfId="0" applyFont="1" applyFill="1" applyBorder="1" applyAlignment="1" applyProtection="1">
      <alignment horizontal="center" vertical="center" wrapText="1"/>
      <protection/>
    </xf>
    <xf numFmtId="0" fontId="11" fillId="33" borderId="65" xfId="0" applyFont="1" applyFill="1" applyBorder="1" applyAlignment="1" applyProtection="1">
      <alignment horizontal="center" vertical="center" wrapText="1"/>
      <protection/>
    </xf>
    <xf numFmtId="0" fontId="11" fillId="33" borderId="21" xfId="0" applyFont="1" applyFill="1" applyBorder="1" applyAlignment="1" applyProtection="1">
      <alignment horizontal="center" vertical="center" wrapText="1"/>
      <protection/>
    </xf>
    <xf numFmtId="0" fontId="11" fillId="33" borderId="44" xfId="0" applyFont="1" applyFill="1" applyBorder="1" applyAlignment="1" applyProtection="1">
      <alignment horizontal="center" vertical="center" wrapText="1"/>
      <protection/>
    </xf>
    <xf numFmtId="0" fontId="11" fillId="33" borderId="0" xfId="0" applyFont="1" applyFill="1" applyBorder="1" applyAlignment="1" applyProtection="1">
      <alignment horizontal="left" vertical="top"/>
      <protection/>
    </xf>
    <xf numFmtId="0" fontId="1" fillId="0" borderId="0" xfId="0" applyFont="1" applyBorder="1" applyAlignment="1">
      <alignment horizontal="left" vertical="top"/>
    </xf>
    <xf numFmtId="0" fontId="11" fillId="33" borderId="0" xfId="0" applyFont="1" applyFill="1" applyBorder="1" applyAlignment="1" applyProtection="1">
      <alignment horizontal="left" wrapText="1"/>
      <protection/>
    </xf>
    <xf numFmtId="0" fontId="8" fillId="0" borderId="0" xfId="0" applyFont="1" applyFill="1" applyBorder="1" applyAlignment="1" applyProtection="1">
      <alignment horizontal="left" vertical="center" wrapText="1"/>
      <protection/>
    </xf>
    <xf numFmtId="0" fontId="1" fillId="0" borderId="29"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44" xfId="0" applyFont="1" applyBorder="1" applyAlignment="1">
      <alignment horizontal="center" vertical="center" wrapText="1"/>
    </xf>
    <xf numFmtId="0" fontId="20" fillId="0" borderId="0" xfId="0" applyFont="1" applyBorder="1" applyAlignment="1">
      <alignment vertical="center" wrapText="1"/>
    </xf>
    <xf numFmtId="0" fontId="11" fillId="35" borderId="65" xfId="0" applyFont="1" applyFill="1" applyBorder="1" applyAlignment="1" applyProtection="1">
      <alignment horizontal="center" vertical="center" wrapText="1"/>
      <protection/>
    </xf>
    <xf numFmtId="0" fontId="11" fillId="35" borderId="21" xfId="0" applyFont="1" applyFill="1" applyBorder="1" applyAlignment="1" applyProtection="1">
      <alignment horizontal="center" vertical="center" wrapText="1"/>
      <protection/>
    </xf>
    <xf numFmtId="0" fontId="11" fillId="35" borderId="44" xfId="0" applyFont="1" applyFill="1" applyBorder="1" applyAlignment="1" applyProtection="1">
      <alignment horizontal="center" vertical="center" wrapText="1"/>
      <protection/>
    </xf>
    <xf numFmtId="0" fontId="11" fillId="0" borderId="103" xfId="0" applyFont="1" applyFill="1" applyBorder="1" applyAlignment="1">
      <alignment horizontal="center" vertical="justify" wrapText="1"/>
    </xf>
    <xf numFmtId="0" fontId="0" fillId="0" borderId="78" xfId="0" applyBorder="1" applyAlignment="1">
      <alignment horizontal="center" wrapText="1"/>
    </xf>
    <xf numFmtId="0" fontId="11" fillId="0" borderId="96" xfId="0" applyFont="1" applyFill="1" applyBorder="1" applyAlignment="1">
      <alignment horizontal="center" vertical="justify" wrapText="1"/>
    </xf>
    <xf numFmtId="0" fontId="0" fillId="0" borderId="88" xfId="0" applyBorder="1" applyAlignment="1">
      <alignment horizontal="center" wrapText="1"/>
    </xf>
    <xf numFmtId="0" fontId="11" fillId="0" borderId="62" xfId="0" applyFont="1" applyFill="1" applyBorder="1" applyAlignment="1">
      <alignment horizontal="left" wrapText="1" indent="1"/>
    </xf>
    <xf numFmtId="0" fontId="1" fillId="0" borderId="63" xfId="0" applyFont="1" applyBorder="1" applyAlignment="1">
      <alignment horizontal="left" indent="1"/>
    </xf>
    <xf numFmtId="0" fontId="11" fillId="0" borderId="145" xfId="0" applyFont="1" applyFill="1" applyBorder="1" applyAlignment="1">
      <alignment horizontal="center" vertical="justify" wrapText="1"/>
    </xf>
    <xf numFmtId="0" fontId="0" fillId="0" borderId="74" xfId="0" applyBorder="1" applyAlignment="1">
      <alignment horizontal="center" wrapText="1"/>
    </xf>
    <xf numFmtId="0" fontId="11" fillId="35" borderId="90" xfId="0" applyFont="1" applyFill="1" applyBorder="1" applyAlignment="1">
      <alignment horizontal="center" vertical="center" wrapText="1"/>
    </xf>
    <xf numFmtId="0" fontId="0" fillId="0" borderId="50" xfId="0" applyBorder="1" applyAlignment="1">
      <alignment horizontal="center" wrapText="1"/>
    </xf>
    <xf numFmtId="0" fontId="11" fillId="0" borderId="65" xfId="0" applyFont="1" applyFill="1" applyBorder="1" applyAlignment="1">
      <alignment horizontal="left" wrapText="1" indent="1"/>
    </xf>
    <xf numFmtId="0" fontId="11" fillId="0" borderId="44" xfId="0" applyFont="1" applyFill="1" applyBorder="1" applyAlignment="1">
      <alignment horizontal="left" wrapText="1" indent="1"/>
    </xf>
    <xf numFmtId="0" fontId="11" fillId="0" borderId="75" xfId="0" applyFont="1" applyFill="1" applyBorder="1" applyAlignment="1">
      <alignment horizontal="left" wrapText="1" indent="1"/>
    </xf>
    <xf numFmtId="0" fontId="11" fillId="0" borderId="78" xfId="0" applyFont="1" applyFill="1" applyBorder="1" applyAlignment="1">
      <alignment horizontal="left" wrapText="1" indent="1"/>
    </xf>
    <xf numFmtId="0" fontId="14" fillId="0" borderId="62" xfId="0" applyFont="1" applyFill="1" applyBorder="1" applyAlignment="1">
      <alignment horizontal="center" wrapText="1"/>
    </xf>
    <xf numFmtId="0" fontId="14" fillId="0" borderId="29" xfId="0" applyFont="1" applyFill="1" applyBorder="1" applyAlignment="1">
      <alignment horizontal="center" wrapText="1"/>
    </xf>
    <xf numFmtId="0" fontId="14" fillId="0" borderId="63" xfId="0" applyFont="1" applyFill="1" applyBorder="1" applyAlignment="1">
      <alignment horizontal="center" wrapText="1"/>
    </xf>
    <xf numFmtId="0" fontId="11" fillId="35" borderId="25" xfId="0" applyFont="1" applyFill="1" applyBorder="1" applyAlignment="1">
      <alignment horizontal="left" vertical="center" wrapText="1"/>
    </xf>
    <xf numFmtId="0" fontId="14" fillId="35" borderId="90" xfId="0" applyFont="1" applyFill="1" applyBorder="1" applyAlignment="1">
      <alignment horizontal="justify" vertical="center" wrapText="1"/>
    </xf>
    <xf numFmtId="0" fontId="14" fillId="35" borderId="50" xfId="0" applyFont="1" applyFill="1" applyBorder="1" applyAlignment="1">
      <alignment vertical="center" wrapText="1"/>
    </xf>
    <xf numFmtId="0" fontId="11" fillId="0" borderId="62" xfId="0" applyFont="1" applyFill="1" applyBorder="1" applyAlignment="1">
      <alignment horizontal="center" vertical="center" wrapText="1"/>
    </xf>
    <xf numFmtId="0" fontId="11" fillId="0" borderId="0" xfId="0" applyFont="1" applyFill="1" applyBorder="1" applyAlignment="1">
      <alignment horizontal="left" vertical="top" wrapText="1"/>
    </xf>
    <xf numFmtId="0" fontId="19" fillId="0" borderId="0"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 fillId="0" borderId="29" xfId="0" applyFont="1" applyBorder="1" applyAlignment="1">
      <alignment horizontal="center" wrapText="1"/>
    </xf>
    <xf numFmtId="0" fontId="1" fillId="0" borderId="63" xfId="0" applyFont="1" applyBorder="1" applyAlignment="1">
      <alignment horizontal="center" wrapText="1"/>
    </xf>
    <xf numFmtId="0" fontId="5" fillId="33" borderId="90" xfId="0" applyFont="1" applyFill="1" applyBorder="1" applyAlignment="1" applyProtection="1">
      <alignment horizontal="left" wrapText="1"/>
      <protection/>
    </xf>
    <xf numFmtId="0" fontId="5" fillId="33" borderId="24" xfId="0" applyFont="1" applyFill="1" applyBorder="1" applyAlignment="1" applyProtection="1">
      <alignment horizontal="left" wrapText="1"/>
      <protection/>
    </xf>
    <xf numFmtId="0" fontId="5" fillId="33" borderId="50" xfId="0" applyFont="1" applyFill="1" applyBorder="1" applyAlignment="1" applyProtection="1">
      <alignment horizontal="left" wrapText="1"/>
      <protection/>
    </xf>
    <xf numFmtId="0" fontId="6" fillId="35" borderId="24" xfId="0" applyFont="1" applyFill="1" applyBorder="1" applyAlignment="1" applyProtection="1">
      <alignment horizontal="left" wrapText="1"/>
      <protection/>
    </xf>
    <xf numFmtId="0" fontId="6" fillId="35" borderId="21" xfId="0" applyFont="1" applyFill="1" applyBorder="1" applyAlignment="1">
      <alignment horizontal="left" wrapText="1"/>
    </xf>
    <xf numFmtId="0" fontId="5" fillId="33" borderId="90" xfId="0" applyFont="1" applyFill="1" applyBorder="1" applyAlignment="1" applyProtection="1">
      <alignment horizontal="left" vertical="center" wrapText="1"/>
      <protection/>
    </xf>
    <xf numFmtId="0" fontId="5" fillId="33" borderId="24" xfId="0" applyFont="1" applyFill="1" applyBorder="1" applyAlignment="1" applyProtection="1">
      <alignment horizontal="left" vertical="center" wrapText="1"/>
      <protection/>
    </xf>
    <xf numFmtId="0" fontId="5" fillId="33" borderId="50" xfId="0" applyFont="1" applyFill="1" applyBorder="1" applyAlignment="1" applyProtection="1">
      <alignment horizontal="left" vertical="center" wrapText="1"/>
      <protection/>
    </xf>
    <xf numFmtId="0" fontId="0" fillId="0" borderId="24" xfId="0" applyBorder="1" applyAlignment="1">
      <alignment wrapText="1"/>
    </xf>
    <xf numFmtId="0" fontId="5" fillId="35" borderId="142" xfId="0" applyFont="1" applyFill="1" applyBorder="1" applyAlignment="1" applyProtection="1">
      <alignment horizontal="center" vertical="center" wrapText="1"/>
      <protection/>
    </xf>
    <xf numFmtId="0" fontId="5" fillId="35" borderId="18" xfId="0" applyFont="1" applyFill="1" applyBorder="1" applyAlignment="1" applyProtection="1">
      <alignment horizontal="center" vertical="center" wrapText="1"/>
      <protection/>
    </xf>
    <xf numFmtId="0" fontId="6" fillId="33" borderId="114" xfId="0" applyFont="1" applyFill="1" applyBorder="1" applyAlignment="1" applyProtection="1">
      <alignment horizontal="center" vertical="top" wrapText="1"/>
      <protection/>
    </xf>
    <xf numFmtId="0" fontId="6" fillId="33" borderId="146" xfId="0" applyFont="1" applyFill="1" applyBorder="1" applyAlignment="1" applyProtection="1">
      <alignment horizontal="center" vertical="top" wrapText="1"/>
      <protection/>
    </xf>
    <xf numFmtId="0" fontId="6" fillId="33" borderId="147" xfId="0" applyFont="1" applyFill="1" applyBorder="1" applyAlignment="1" applyProtection="1">
      <alignment horizontal="center" vertical="top" wrapText="1"/>
      <protection/>
    </xf>
    <xf numFmtId="0" fontId="6" fillId="33" borderId="140" xfId="0"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top" wrapText="1"/>
      <protection/>
    </xf>
    <xf numFmtId="0" fontId="6" fillId="33" borderId="148" xfId="0" applyFont="1" applyFill="1" applyBorder="1" applyAlignment="1" applyProtection="1">
      <alignment horizontal="center" vertical="top" wrapText="1"/>
      <protection/>
    </xf>
    <xf numFmtId="0" fontId="6" fillId="33" borderId="141" xfId="0" applyFont="1" applyFill="1" applyBorder="1" applyAlignment="1" applyProtection="1">
      <alignment horizontal="center" vertical="top" wrapText="1"/>
      <protection/>
    </xf>
    <xf numFmtId="0" fontId="6" fillId="33" borderId="149" xfId="0" applyFont="1" applyFill="1" applyBorder="1" applyAlignment="1" applyProtection="1">
      <alignment horizontal="center" vertical="top" wrapText="1"/>
      <protection/>
    </xf>
    <xf numFmtId="0" fontId="6" fillId="33" borderId="99" xfId="0" applyFont="1" applyFill="1" applyBorder="1" applyAlignment="1" applyProtection="1">
      <alignment horizontal="center" vertical="top" wrapText="1"/>
      <protection/>
    </xf>
    <xf numFmtId="0" fontId="5" fillId="33" borderId="90" xfId="0" applyFont="1" applyFill="1" applyBorder="1" applyAlignment="1" applyProtection="1">
      <alignment horizontal="left" vertical="top" wrapText="1"/>
      <protection/>
    </xf>
    <xf numFmtId="0" fontId="5" fillId="33" borderId="24" xfId="0" applyFont="1" applyFill="1" applyBorder="1" applyAlignment="1" applyProtection="1">
      <alignment horizontal="left" vertical="top" wrapText="1"/>
      <protection/>
    </xf>
    <xf numFmtId="0" fontId="5" fillId="33" borderId="50" xfId="0" applyFont="1" applyFill="1" applyBorder="1" applyAlignment="1" applyProtection="1">
      <alignment horizontal="left" vertical="top" wrapText="1"/>
      <protection/>
    </xf>
    <xf numFmtId="0" fontId="6" fillId="35" borderId="24" xfId="0" applyFont="1" applyFill="1" applyBorder="1" applyAlignment="1">
      <alignment horizontal="left" wrapText="1"/>
    </xf>
    <xf numFmtId="0" fontId="5" fillId="33" borderId="114" xfId="0" applyFont="1" applyFill="1" applyBorder="1" applyAlignment="1" applyProtection="1">
      <alignment horizontal="center" vertical="center" wrapText="1"/>
      <protection/>
    </xf>
    <xf numFmtId="0" fontId="5" fillId="33" borderId="146" xfId="0" applyFont="1" applyFill="1" applyBorder="1" applyAlignment="1" applyProtection="1">
      <alignment horizontal="center" vertical="center" wrapText="1"/>
      <protection/>
    </xf>
    <xf numFmtId="0" fontId="5" fillId="33" borderId="147" xfId="0" applyFont="1" applyFill="1" applyBorder="1" applyAlignment="1" applyProtection="1">
      <alignment horizontal="center" vertical="center" wrapText="1"/>
      <protection/>
    </xf>
    <xf numFmtId="0" fontId="5" fillId="33" borderId="14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48" xfId="0" applyFont="1" applyFill="1" applyBorder="1" applyAlignment="1" applyProtection="1">
      <alignment horizontal="center" vertical="center" wrapText="1"/>
      <protection/>
    </xf>
    <xf numFmtId="0" fontId="5" fillId="33" borderId="141" xfId="0" applyFont="1" applyFill="1" applyBorder="1" applyAlignment="1" applyProtection="1">
      <alignment horizontal="center" vertical="center" wrapText="1"/>
      <protection/>
    </xf>
    <xf numFmtId="0" fontId="5" fillId="33" borderId="149" xfId="0" applyFont="1" applyFill="1" applyBorder="1" applyAlignment="1" applyProtection="1">
      <alignment horizontal="center" vertical="center" wrapText="1"/>
      <protection/>
    </xf>
    <xf numFmtId="0" fontId="5" fillId="33" borderId="99" xfId="0" applyFont="1" applyFill="1" applyBorder="1" applyAlignment="1" applyProtection="1">
      <alignment horizontal="center" vertical="center" wrapText="1"/>
      <protection/>
    </xf>
    <xf numFmtId="0" fontId="0" fillId="0" borderId="146" xfId="0" applyFont="1" applyBorder="1" applyAlignment="1">
      <alignment horizontal="center" vertical="center" wrapText="1"/>
    </xf>
    <xf numFmtId="0" fontId="0" fillId="0" borderId="14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8" xfId="0" applyFont="1" applyBorder="1" applyAlignment="1">
      <alignment horizontal="center" vertical="center" wrapText="1"/>
    </xf>
    <xf numFmtId="0" fontId="0" fillId="0" borderId="149" xfId="0" applyFont="1" applyBorder="1" applyAlignment="1">
      <alignment horizontal="center" vertical="center" wrapText="1"/>
    </xf>
    <xf numFmtId="0" fontId="0" fillId="0" borderId="99" xfId="0" applyFont="1" applyBorder="1" applyAlignment="1">
      <alignment horizontal="center" vertical="center" wrapText="1"/>
    </xf>
    <xf numFmtId="0" fontId="6" fillId="33" borderId="111" xfId="0" applyFont="1" applyFill="1" applyBorder="1" applyAlignment="1" applyProtection="1">
      <alignment horizontal="center" vertical="center" wrapText="1"/>
      <protection/>
    </xf>
    <xf numFmtId="0" fontId="6" fillId="33" borderId="38" xfId="0" applyFont="1" applyFill="1" applyBorder="1" applyAlignment="1" applyProtection="1">
      <alignment horizontal="center" vertical="center" wrapText="1"/>
      <protection/>
    </xf>
    <xf numFmtId="0" fontId="6" fillId="33" borderId="143" xfId="0" applyFont="1" applyFill="1" applyBorder="1" applyAlignment="1" applyProtection="1">
      <alignment horizontal="center" vertical="top" wrapText="1"/>
      <protection/>
    </xf>
    <xf numFmtId="0" fontId="6" fillId="33" borderId="13" xfId="0" applyFont="1" applyFill="1" applyBorder="1" applyAlignment="1" applyProtection="1">
      <alignment horizontal="center" vertical="top" wrapText="1"/>
      <protection/>
    </xf>
    <xf numFmtId="0" fontId="6" fillId="33" borderId="65" xfId="0" applyFont="1" applyFill="1" applyBorder="1" applyAlignment="1" applyProtection="1">
      <alignment horizontal="center" vertical="top" wrapText="1"/>
      <protection/>
    </xf>
    <xf numFmtId="0" fontId="6" fillId="33" borderId="21" xfId="0" applyFont="1" applyFill="1" applyBorder="1" applyAlignment="1" applyProtection="1">
      <alignment horizontal="center" vertical="top" wrapText="1"/>
      <protection/>
    </xf>
    <xf numFmtId="0" fontId="6" fillId="33" borderId="110" xfId="0" applyFont="1" applyFill="1" applyBorder="1" applyAlignment="1" applyProtection="1">
      <alignment horizontal="center" vertical="top" wrapText="1"/>
      <protection/>
    </xf>
    <xf numFmtId="0" fontId="6" fillId="33" borderId="142" xfId="0" applyFont="1" applyFill="1" applyBorder="1" applyAlignment="1" applyProtection="1">
      <alignment horizontal="center" vertical="center" wrapText="1"/>
      <protection/>
    </xf>
    <xf numFmtId="0" fontId="6" fillId="33" borderId="18"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6" fillId="33" borderId="90" xfId="0" applyFont="1" applyFill="1" applyBorder="1" applyAlignment="1" applyProtection="1">
      <alignment horizontal="left" wrapText="1"/>
      <protection/>
    </xf>
    <xf numFmtId="0" fontId="6" fillId="33" borderId="24" xfId="0" applyFont="1" applyFill="1" applyBorder="1" applyAlignment="1" applyProtection="1">
      <alignment horizontal="left" wrapText="1"/>
      <protection/>
    </xf>
    <xf numFmtId="0" fontId="6" fillId="33" borderId="50" xfId="0" applyFont="1" applyFill="1" applyBorder="1" applyAlignment="1" applyProtection="1">
      <alignment horizontal="left" wrapText="1"/>
      <protection/>
    </xf>
    <xf numFmtId="0" fontId="6" fillId="33" borderId="90" xfId="0" applyFont="1" applyFill="1" applyBorder="1" applyAlignment="1" applyProtection="1">
      <alignment horizontal="left" vertical="top" wrapText="1"/>
      <protection/>
    </xf>
    <xf numFmtId="0" fontId="6" fillId="33" borderId="24" xfId="0" applyFont="1" applyFill="1" applyBorder="1" applyAlignment="1" applyProtection="1">
      <alignment horizontal="left" vertical="top" wrapText="1"/>
      <protection/>
    </xf>
    <xf numFmtId="0" fontId="6" fillId="33" borderId="50" xfId="0" applyFont="1" applyFill="1" applyBorder="1" applyAlignment="1" applyProtection="1">
      <alignment horizontal="left" vertical="top" wrapText="1"/>
      <protection/>
    </xf>
    <xf numFmtId="0" fontId="6" fillId="33" borderId="114" xfId="0" applyFont="1" applyFill="1" applyBorder="1" applyAlignment="1" applyProtection="1">
      <alignment horizontal="center" vertical="center" wrapText="1"/>
      <protection/>
    </xf>
    <xf numFmtId="0" fontId="6" fillId="33" borderId="146" xfId="0" applyFont="1" applyFill="1" applyBorder="1" applyAlignment="1" applyProtection="1">
      <alignment horizontal="center" vertical="center" wrapText="1"/>
      <protection/>
    </xf>
    <xf numFmtId="0" fontId="6" fillId="33" borderId="117" xfId="0" applyFont="1" applyFill="1" applyBorder="1" applyAlignment="1" applyProtection="1">
      <alignment horizontal="center" vertical="center" wrapText="1"/>
      <protection/>
    </xf>
    <xf numFmtId="0" fontId="6" fillId="33" borderId="14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64" xfId="0" applyFont="1" applyFill="1" applyBorder="1" applyAlignment="1" applyProtection="1">
      <alignment horizontal="center" vertical="center" wrapText="1"/>
      <protection/>
    </xf>
    <xf numFmtId="0" fontId="6" fillId="33" borderId="141" xfId="0" applyFont="1" applyFill="1" applyBorder="1" applyAlignment="1" applyProtection="1">
      <alignment horizontal="center" vertical="center" wrapText="1"/>
      <protection/>
    </xf>
    <xf numFmtId="0" fontId="6" fillId="33" borderId="149" xfId="0" applyFont="1" applyFill="1" applyBorder="1" applyAlignment="1" applyProtection="1">
      <alignment horizontal="center" vertical="center" wrapText="1"/>
      <protection/>
    </xf>
    <xf numFmtId="0" fontId="6" fillId="33" borderId="121" xfId="0" applyFont="1" applyFill="1" applyBorder="1" applyAlignment="1" applyProtection="1">
      <alignment horizontal="center" vertical="center" wrapText="1"/>
      <protection/>
    </xf>
    <xf numFmtId="0" fontId="6" fillId="33" borderId="143"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6" fillId="33" borderId="119" xfId="0" applyFont="1" applyFill="1" applyBorder="1" applyAlignment="1" applyProtection="1">
      <alignment horizontal="center" vertical="center" wrapText="1"/>
      <protection/>
    </xf>
    <xf numFmtId="0" fontId="6" fillId="33" borderId="147" xfId="0" applyFont="1" applyFill="1" applyBorder="1" applyAlignment="1" applyProtection="1">
      <alignment horizontal="center" vertical="center" wrapText="1"/>
      <protection/>
    </xf>
    <xf numFmtId="0" fontId="6" fillId="33" borderId="148" xfId="0" applyFont="1" applyFill="1" applyBorder="1" applyAlignment="1" applyProtection="1">
      <alignment horizontal="center" vertical="center" wrapText="1"/>
      <protection/>
    </xf>
    <xf numFmtId="0" fontId="6" fillId="33" borderId="99" xfId="0" applyFont="1" applyFill="1" applyBorder="1" applyAlignment="1" applyProtection="1">
      <alignment horizontal="center" vertical="center" wrapText="1"/>
      <protection/>
    </xf>
    <xf numFmtId="0" fontId="6" fillId="33" borderId="90" xfId="0" applyFont="1" applyFill="1" applyBorder="1" applyAlignment="1" applyProtection="1">
      <alignment horizontal="left" vertical="center" wrapText="1"/>
      <protection/>
    </xf>
    <xf numFmtId="0" fontId="6" fillId="33" borderId="24" xfId="0" applyFont="1" applyFill="1" applyBorder="1" applyAlignment="1" applyProtection="1">
      <alignment horizontal="left" vertical="center" wrapText="1"/>
      <protection/>
    </xf>
    <xf numFmtId="0" fontId="6" fillId="33" borderId="50" xfId="0" applyFont="1"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6.png" /><Relationship Id="rId2" Type="http://schemas.openxmlformats.org/officeDocument/2006/relationships/image" Target="../media/image32.jpeg" /><Relationship Id="rId3" Type="http://schemas.openxmlformats.org/officeDocument/2006/relationships/image" Target="../media/image23.png" /><Relationship Id="rId4" Type="http://schemas.openxmlformats.org/officeDocument/2006/relationships/image" Target="../media/image29.png" /><Relationship Id="rId5" Type="http://schemas.openxmlformats.org/officeDocument/2006/relationships/image" Target="../media/image30.jpeg" /><Relationship Id="rId6" Type="http://schemas.openxmlformats.org/officeDocument/2006/relationships/image" Target="../media/image3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6.emf" /><Relationship Id="rId2" Type="http://schemas.openxmlformats.org/officeDocument/2006/relationships/image" Target="../media/image22.emf" /><Relationship Id="rId3" Type="http://schemas.openxmlformats.org/officeDocument/2006/relationships/image" Target="../media/image21.emf" /><Relationship Id="rId4" Type="http://schemas.openxmlformats.org/officeDocument/2006/relationships/image" Target="../media/image20.emf" /><Relationship Id="rId5" Type="http://schemas.openxmlformats.org/officeDocument/2006/relationships/image" Target="../media/image2.emf" /><Relationship Id="rId6" Type="http://schemas.openxmlformats.org/officeDocument/2006/relationships/image" Target="../media/image15.emf" /><Relationship Id="rId7" Type="http://schemas.openxmlformats.org/officeDocument/2006/relationships/image" Target="../media/image5.emf" /><Relationship Id="rId8" Type="http://schemas.openxmlformats.org/officeDocument/2006/relationships/image" Target="../media/image37.emf" /><Relationship Id="rId9" Type="http://schemas.openxmlformats.org/officeDocument/2006/relationships/image" Target="../media/image36.emf" /><Relationship Id="rId10" Type="http://schemas.openxmlformats.org/officeDocument/2006/relationships/image" Target="../media/image35.emf" /></Relationships>
</file>

<file path=xl/drawings/_rels/drawing2.xml.rels><?xml version="1.0" encoding="utf-8" standalone="yes"?><Relationships xmlns="http://schemas.openxmlformats.org/package/2006/relationships"><Relationship Id="rId1" Type="http://schemas.openxmlformats.org/officeDocument/2006/relationships/image" Target="../media/image33.jpeg" /><Relationship Id="rId2" Type="http://schemas.openxmlformats.org/officeDocument/2006/relationships/image" Target="../media/image3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s>
</file>

<file path=xl/drawings/_rels/drawing5.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27.emf" /><Relationship Id="rId3" Type="http://schemas.openxmlformats.org/officeDocument/2006/relationships/image" Target="../media/image28.emf" /><Relationship Id="rId4" Type="http://schemas.openxmlformats.org/officeDocument/2006/relationships/image" Target="../media/image1.emf" /><Relationship Id="rId5" Type="http://schemas.openxmlformats.org/officeDocument/2006/relationships/image" Target="../media/image10.emf" /><Relationship Id="rId6" Type="http://schemas.openxmlformats.org/officeDocument/2006/relationships/image" Target="../media/image19.emf" /><Relationship Id="rId7" Type="http://schemas.openxmlformats.org/officeDocument/2006/relationships/image" Target="../media/image4.emf" /><Relationship Id="rId8" Type="http://schemas.openxmlformats.org/officeDocument/2006/relationships/image" Target="../media/image3.emf" /><Relationship Id="rId9" Type="http://schemas.openxmlformats.org/officeDocument/2006/relationships/image" Target="../media/image12.emf" /><Relationship Id="rId10" Type="http://schemas.openxmlformats.org/officeDocument/2006/relationships/image" Target="../media/image13.emf" /><Relationship Id="rId11" Type="http://schemas.openxmlformats.org/officeDocument/2006/relationships/image" Target="../media/image7.emf" /><Relationship Id="rId12" Type="http://schemas.openxmlformats.org/officeDocument/2006/relationships/image" Target="../media/image18.emf" /><Relationship Id="rId13" Type="http://schemas.openxmlformats.org/officeDocument/2006/relationships/image" Target="../media/image11.emf" /><Relationship Id="rId14" Type="http://schemas.openxmlformats.org/officeDocument/2006/relationships/image" Target="../media/image14.emf" /><Relationship Id="rId15" Type="http://schemas.openxmlformats.org/officeDocument/2006/relationships/image" Target="../media/image9.emf" /><Relationship Id="rId16" Type="http://schemas.openxmlformats.org/officeDocument/2006/relationships/image" Target="../media/image17.emf" /><Relationship Id="rId17" Type="http://schemas.openxmlformats.org/officeDocument/2006/relationships/image" Target="../media/image24.emf" /><Relationship Id="rId18" Type="http://schemas.openxmlformats.org/officeDocument/2006/relationships/image" Target="../media/image2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46</xdr:row>
      <xdr:rowOff>57150</xdr:rowOff>
    </xdr:from>
    <xdr:to>
      <xdr:col>6</xdr:col>
      <xdr:colOff>247650</xdr:colOff>
      <xdr:row>55</xdr:row>
      <xdr:rowOff>95250</xdr:rowOff>
    </xdr:to>
    <xdr:pic>
      <xdr:nvPicPr>
        <xdr:cNvPr id="1" name="Picture 136" descr="http://www.reuterslink.org/images/iucnlogo-240.gif"/>
        <xdr:cNvPicPr preferRelativeResize="1">
          <a:picLocks noChangeAspect="1"/>
        </xdr:cNvPicPr>
      </xdr:nvPicPr>
      <xdr:blipFill>
        <a:blip r:embed="rId1"/>
        <a:stretch>
          <a:fillRect/>
        </a:stretch>
      </xdr:blipFill>
      <xdr:spPr>
        <a:xfrm>
          <a:off x="2362200" y="7505700"/>
          <a:ext cx="1543050" cy="1495425"/>
        </a:xfrm>
        <a:prstGeom prst="rect">
          <a:avLst/>
        </a:prstGeom>
        <a:noFill/>
        <a:ln w="9525" cmpd="sng">
          <a:noFill/>
        </a:ln>
      </xdr:spPr>
    </xdr:pic>
    <xdr:clientData/>
  </xdr:twoCellAnchor>
  <xdr:oneCellAnchor>
    <xdr:from>
      <xdr:col>0</xdr:col>
      <xdr:colOff>552450</xdr:colOff>
      <xdr:row>7</xdr:row>
      <xdr:rowOff>114300</xdr:rowOff>
    </xdr:from>
    <xdr:ext cx="4305300" cy="381000"/>
    <xdr:sp>
      <xdr:nvSpPr>
        <xdr:cNvPr id="2" name="Text Box 4"/>
        <xdr:cNvSpPr txBox="1">
          <a:spLocks noChangeArrowheads="1"/>
        </xdr:cNvSpPr>
      </xdr:nvSpPr>
      <xdr:spPr>
        <a:xfrm>
          <a:off x="552450" y="1247775"/>
          <a:ext cx="4305300" cy="381000"/>
        </a:xfrm>
        <a:prstGeom prst="rect">
          <a:avLst/>
        </a:prstGeom>
        <a:solidFill>
          <a:srgbClr val="000080"/>
        </a:solidFill>
        <a:ln w="12700" cmpd="sng">
          <a:noFill/>
        </a:ln>
      </xdr:spPr>
      <xdr:txBody>
        <a:bodyPr vertOverflow="clip" wrap="square" anchor="ctr"/>
        <a:p>
          <a:pPr algn="l">
            <a:defRPr/>
          </a:pPr>
          <a:r>
            <a:rPr lang="en-US" cap="none" sz="1200" b="1" i="0" u="none" baseline="0">
              <a:solidFill>
                <a:srgbClr val="FFFFFF"/>
              </a:solidFill>
            </a:rPr>
            <a:t>Meios de Subsistência e Mudanças Climáticas</a:t>
          </a:r>
        </a:p>
      </xdr:txBody>
    </xdr:sp>
    <xdr:clientData/>
  </xdr:oneCellAnchor>
  <xdr:twoCellAnchor>
    <xdr:from>
      <xdr:col>0</xdr:col>
      <xdr:colOff>504825</xdr:colOff>
      <xdr:row>10</xdr:row>
      <xdr:rowOff>38100</xdr:rowOff>
    </xdr:from>
    <xdr:to>
      <xdr:col>7</xdr:col>
      <xdr:colOff>333375</xdr:colOff>
      <xdr:row>24</xdr:row>
      <xdr:rowOff>133350</xdr:rowOff>
    </xdr:to>
    <xdr:sp>
      <xdr:nvSpPr>
        <xdr:cNvPr id="3" name="Text Box 5"/>
        <xdr:cNvSpPr txBox="1">
          <a:spLocks noChangeArrowheads="1"/>
        </xdr:cNvSpPr>
      </xdr:nvSpPr>
      <xdr:spPr>
        <a:xfrm>
          <a:off x="504825" y="1657350"/>
          <a:ext cx="4095750" cy="23622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Verdana"/>
              <a:ea typeface="Verdana"/>
              <a:cs typeface="Verdana"/>
            </a:rPr>
            <a:t>No seu quarto relatório de avaliação, o Painel Intergovernamental sobre Mudanças Climáticas (PIMC) concluiu que as temperaturas médias da superfície globais aumentaram 0,74 </a:t>
          </a:r>
          <a:r>
            <a:rPr lang="en-US" cap="none" sz="1000" b="0" i="0" u="sng" baseline="0">
              <a:solidFill>
                <a:srgbClr val="000000"/>
              </a:solidFill>
              <a:latin typeface="Verdana"/>
              <a:ea typeface="Verdana"/>
              <a:cs typeface="Verdana"/>
            </a:rPr>
            <a:t>+</a:t>
          </a:r>
          <a:r>
            <a:rPr lang="en-US" cap="none" sz="1000" b="0" i="0" u="none" baseline="0">
              <a:solidFill>
                <a:srgbClr val="000000"/>
              </a:solidFill>
              <a:latin typeface="Verdana"/>
              <a:ea typeface="Verdana"/>
              <a:cs typeface="Verdana"/>
            </a:rPr>
            <a:t> 0,</a:t>
          </a:r>
          <a:r>
            <a:rPr lang="en-US" cap="none" sz="1000" b="0" i="0" u="none" baseline="0">
              <a:solidFill>
                <a:srgbClr val="000000"/>
              </a:solidFill>
              <a:latin typeface="Verdana"/>
              <a:ea typeface="Verdana"/>
              <a:cs typeface="Verdana"/>
            </a:rPr>
            <a:t>2ºC entre 1906 e 2005. Espera-se que esta tendência persista, com um aquecimento de 1,8 a 4ºC previsto para o presente século. </a:t>
          </a:r>
          <a:r>
            <a:rPr lang="en-US" cap="none" sz="1000" b="0" i="0" u="none" baseline="0">
              <a:solidFill>
                <a:srgbClr val="000000"/>
              </a:solidFill>
              <a:latin typeface="Verdana"/>
              <a:ea typeface="Verdana"/>
              <a:cs typeface="Verdana"/>
            </a:rPr>
            <a:t> </a:t>
          </a:r>
          <a:r>
            <a:rPr lang="en-US" cap="none" sz="1000" b="0" i="0" u="none" baseline="0">
              <a:solidFill>
                <a:srgbClr val="969696"/>
              </a:solidFill>
              <a:latin typeface="Verdana"/>
              <a:ea typeface="Verdana"/>
              <a:cs typeface="Verdana"/>
            </a:rPr>
            <a:t>(1)</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O aquecimento irá variar de região para região e será acompanhado por mudanças significativas na precipitação local, subida do nível médio das águas do mar e mudanças na frequência e intensidade de alguns eventos extremos. Além disso, estes impactos não serão distribuídos ou sentidos uniformemente, visto que as pessoas “com menos recursos têm a menor capacidade para se adaptar e são as mais vulneráveis.” </a:t>
          </a:r>
          <a:r>
            <a:rPr lang="en-US" cap="none" sz="1000" b="0" i="0" u="none" baseline="0">
              <a:solidFill>
                <a:srgbClr val="969696"/>
              </a:solidFill>
              <a:latin typeface="Verdana"/>
              <a:ea typeface="Verdana"/>
              <a:cs typeface="Verdana"/>
            </a:rPr>
            <a:t>(2) </a:t>
          </a:r>
          <a:r>
            <a:rPr lang="en-US" cap="none" sz="1000" b="0" i="0" u="none" baseline="0">
              <a:solidFill>
                <a:srgbClr val="969696"/>
              </a:solidFill>
              <a:latin typeface="Verdana"/>
              <a:ea typeface="Verdana"/>
              <a:cs typeface="Verdana"/>
            </a:rPr>
            <a:t> </a:t>
          </a:r>
          <a:r>
            <a:rPr lang="en-US" cap="none" sz="1000" b="0" i="0" u="none" baseline="0">
              <a:solidFill>
                <a:srgbClr val="969696"/>
              </a:solidFill>
              <a:latin typeface="Verdana"/>
              <a:ea typeface="Verdana"/>
              <a:cs typeface="Verdana"/>
            </a:rPr>
            <a:t> </a:t>
          </a:r>
        </a:p>
      </xdr:txBody>
    </xdr:sp>
    <xdr:clientData/>
  </xdr:twoCellAnchor>
  <xdr:twoCellAnchor>
    <xdr:from>
      <xdr:col>0</xdr:col>
      <xdr:colOff>504825</xdr:colOff>
      <xdr:row>24</xdr:row>
      <xdr:rowOff>0</xdr:rowOff>
    </xdr:from>
    <xdr:to>
      <xdr:col>14</xdr:col>
      <xdr:colOff>514350</xdr:colOff>
      <xdr:row>66</xdr:row>
      <xdr:rowOff>9525</xdr:rowOff>
    </xdr:to>
    <xdr:sp>
      <xdr:nvSpPr>
        <xdr:cNvPr id="4" name="Text Box 9"/>
        <xdr:cNvSpPr txBox="1">
          <a:spLocks noChangeArrowheads="1"/>
        </xdr:cNvSpPr>
      </xdr:nvSpPr>
      <xdr:spPr>
        <a:xfrm>
          <a:off x="504825" y="3886200"/>
          <a:ext cx="8543925" cy="68103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Verdana"/>
              <a:ea typeface="Verdana"/>
              <a:cs typeface="Verdana"/>
            </a:rPr>
            <a:t>As mudanças climáticas irão assim produzir impacto nos sistemas natural e humano por alterar a produtividade, diversidade e funções de muitos ecossistemas e meios de subsistência em todo mundo. Para as comunidades carentes e dependentes dos recursos naturais as mudanças climáticas podem agravar as vulnerabilidades existentes. Os assentamentos populacionais em terras marginais ou instáveis já sentem duma forma acentuada a exposição aos perigos climáticos. A forte dependência sobre os serviços ecossistémicos coloca o seu bem-estar a mercê das condições ambientais. À medida que a disponibilidade e qualidade dos recursos naturais diminuem, o mesmo acontece com a segurança dos seus meios de subsistência. Os limitados recursos e capacidades para responder às pressões tais como cheias e secas constrangem a sua capacidade de satisfazer as necessidades básicas e o combate à pobreza</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Com os impactos das mudanças climáticas que já se observam, há uma necessidade urgente de medidas de respostas de adaptação. Para o pobre, isto deve começar com acções que reduzam vulnerabilidades actuais e aumentem a capacidade de adaptação para que possam enfrentar os impactos de longo prazo das mudanças climáticas. Reduzir as vulnerabilidades actuais e aumentar as capacidades de adaptação, contudo, requerem uma compreensão de como é que a subsistência é levada a cabo e mantida, uma vez que os bens e as capacidades que compreendem os meios de subsistência das populações muitas vezes influenciam a vulnerabilidade e a habilidade de reduzí-la. Ao se compreender a dinâmica dos meios de subsistência das populações pobres, pode-se começar a perceber como estes serão afectados pelos impactos das mudanças climáticas, como podem responder com os recursos que possuem, que recursos adicionais podem ser necessários e como estas condições podem estar reflectidas e integradas numa estratégia de adaptação bem sucedida.</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CRISTAL</a:t>
          </a:r>
          <a:r>
            <a:rPr lang="en-US" cap="none" sz="1000" b="0" i="0" u="none" baseline="0">
              <a:solidFill>
                <a:srgbClr val="000000"/>
              </a:solidFill>
              <a:latin typeface="Verdana"/>
              <a:ea typeface="Verdana"/>
              <a:cs typeface="Verdana"/>
            </a:rPr>
            <a:t> é uma ferramenta de apoio a tomada de decisão que visa criar um processo lógico e de fácil utilização para ajudar os utentes a melhor perceberem as ligações entre os perigos relacionados com o clima e os meios de subsistência das populações. Desta forma, as estratégias de adaptação bem sucedidas podem ser delineadas e melhor apoiadas a nível local</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C0C0C0"/>
              </a:solidFill>
              <a:latin typeface="Verdana"/>
              <a:ea typeface="Verdana"/>
              <a:cs typeface="Verdana"/>
            </a:rPr>
            <a:t>________________________________________________________________________________________________________</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969696"/>
              </a:solidFill>
              <a:latin typeface="Verdana"/>
              <a:ea typeface="Verdana"/>
              <a:cs typeface="Verdana"/>
            </a:rPr>
            <a:t>(1) IPCC. Climate Change 2007: The Physical Science Basis. Summary for Policymakers.  </a:t>
          </a:r>
          <a:r>
            <a:rPr lang="en-US" cap="none" sz="1000" b="0" i="0" u="none" baseline="0">
              <a:solidFill>
                <a:srgbClr val="000000"/>
              </a:solidFill>
              <a:latin typeface="Verdana"/>
              <a:ea typeface="Verdana"/>
              <a:cs typeface="Verdana"/>
            </a:rPr>
            <a:t>
</a:t>
          </a:r>
          <a:r>
            <a:rPr lang="en-US" cap="none" sz="900" b="0" i="0" u="none" baseline="0">
              <a:solidFill>
                <a:srgbClr val="969696"/>
              </a:solidFill>
              <a:latin typeface="Verdana"/>
              <a:ea typeface="Verdana"/>
              <a:cs typeface="Verdana"/>
            </a:rPr>
            <a:t>(2) IPCC. 2001. Climate Change 2001: Impacts, Adaptation and Vulnerability.  Technical Summary. Geneva: IPCC.</a:t>
          </a:r>
        </a:p>
      </xdr:txBody>
    </xdr:sp>
    <xdr:clientData/>
  </xdr:twoCellAnchor>
  <xdr:twoCellAnchor>
    <xdr:from>
      <xdr:col>8</xdr:col>
      <xdr:colOff>428625</xdr:colOff>
      <xdr:row>7</xdr:row>
      <xdr:rowOff>104775</xdr:rowOff>
    </xdr:from>
    <xdr:to>
      <xdr:col>14</xdr:col>
      <xdr:colOff>371475</xdr:colOff>
      <xdr:row>22</xdr:row>
      <xdr:rowOff>85725</xdr:rowOff>
    </xdr:to>
    <xdr:grpSp>
      <xdr:nvGrpSpPr>
        <xdr:cNvPr id="5" name="Group 10"/>
        <xdr:cNvGrpSpPr>
          <a:grpSpLocks noChangeAspect="1"/>
        </xdr:cNvGrpSpPr>
      </xdr:nvGrpSpPr>
      <xdr:grpSpPr>
        <a:xfrm>
          <a:off x="5305425" y="1238250"/>
          <a:ext cx="3600450" cy="2409825"/>
          <a:chOff x="748" y="223"/>
          <a:chExt cx="492" cy="360"/>
        </a:xfrm>
        <a:solidFill>
          <a:srgbClr val="FFFFFF"/>
        </a:solidFill>
      </xdr:grpSpPr>
      <xdr:pic>
        <xdr:nvPicPr>
          <xdr:cNvPr id="6" name="Picture 11" descr="Morondava_Madagascar (2)"/>
          <xdr:cNvPicPr preferRelativeResize="1">
            <a:picLocks noChangeAspect="1"/>
          </xdr:cNvPicPr>
        </xdr:nvPicPr>
        <xdr:blipFill>
          <a:blip r:embed="rId2"/>
          <a:stretch>
            <a:fillRect/>
          </a:stretch>
        </xdr:blipFill>
        <xdr:spPr>
          <a:xfrm>
            <a:off x="748" y="223"/>
            <a:ext cx="491" cy="326"/>
          </a:xfrm>
          <a:prstGeom prst="rect">
            <a:avLst/>
          </a:prstGeom>
          <a:noFill/>
          <a:ln w="9525" cmpd="sng">
            <a:noFill/>
          </a:ln>
        </xdr:spPr>
      </xdr:pic>
      <xdr:sp>
        <xdr:nvSpPr>
          <xdr:cNvPr id="7" name="Text Box 12"/>
          <xdr:cNvSpPr txBox="1">
            <a:spLocks noChangeAspect="1" noChangeArrowheads="1"/>
          </xdr:cNvSpPr>
        </xdr:nvSpPr>
        <xdr:spPr>
          <a:xfrm>
            <a:off x="948" y="549"/>
            <a:ext cx="292" cy="34"/>
          </a:xfrm>
          <a:prstGeom prst="rect">
            <a:avLst/>
          </a:prstGeom>
          <a:solidFill>
            <a:srgbClr val="FFFFFF"/>
          </a:solidFill>
          <a:ln w="9525" cmpd="sng">
            <a:noFill/>
          </a:ln>
        </xdr:spPr>
        <xdr:txBody>
          <a:bodyPr vertOverflow="clip" wrap="square"/>
          <a:p>
            <a:pPr algn="r">
              <a:defRPr/>
            </a:pPr>
            <a:r>
              <a:rPr lang="en-US" cap="none" sz="800" b="1" i="0" u="none" baseline="0">
                <a:solidFill>
                  <a:srgbClr val="000000"/>
                </a:solidFill>
                <a:latin typeface="Arial"/>
                <a:ea typeface="Arial"/>
                <a:cs typeface="Arial"/>
              </a:rPr>
              <a:t>Juergen Blaser, Intercooperation</a:t>
            </a:r>
          </a:p>
        </xdr:txBody>
      </xdr:sp>
    </xdr:grpSp>
    <xdr:clientData/>
  </xdr:twoCellAnchor>
  <xdr:twoCellAnchor editAs="oneCell">
    <xdr:from>
      <xdr:col>0</xdr:col>
      <xdr:colOff>600075</xdr:colOff>
      <xdr:row>47</xdr:row>
      <xdr:rowOff>38100</xdr:rowOff>
    </xdr:from>
    <xdr:to>
      <xdr:col>4</xdr:col>
      <xdr:colOff>104775</xdr:colOff>
      <xdr:row>54</xdr:row>
      <xdr:rowOff>142875</xdr:rowOff>
    </xdr:to>
    <xdr:pic>
      <xdr:nvPicPr>
        <xdr:cNvPr id="8" name="Picture 15" descr="IC"/>
        <xdr:cNvPicPr preferRelativeResize="1">
          <a:picLocks noChangeAspect="1"/>
        </xdr:cNvPicPr>
      </xdr:nvPicPr>
      <xdr:blipFill>
        <a:blip r:embed="rId3"/>
        <a:stretch>
          <a:fillRect/>
        </a:stretch>
      </xdr:blipFill>
      <xdr:spPr>
        <a:xfrm>
          <a:off x="600075" y="7648575"/>
          <a:ext cx="1943100" cy="1238250"/>
        </a:xfrm>
        <a:prstGeom prst="rect">
          <a:avLst/>
        </a:prstGeom>
        <a:noFill/>
        <a:ln w="9525" cmpd="sng">
          <a:noFill/>
        </a:ln>
      </xdr:spPr>
    </xdr:pic>
    <xdr:clientData/>
  </xdr:twoCellAnchor>
  <xdr:twoCellAnchor editAs="oneCell">
    <xdr:from>
      <xdr:col>6</xdr:col>
      <xdr:colOff>438150</xdr:colOff>
      <xdr:row>46</xdr:row>
      <xdr:rowOff>57150</xdr:rowOff>
    </xdr:from>
    <xdr:to>
      <xdr:col>12</xdr:col>
      <xdr:colOff>419100</xdr:colOff>
      <xdr:row>51</xdr:row>
      <xdr:rowOff>9525</xdr:rowOff>
    </xdr:to>
    <xdr:pic>
      <xdr:nvPicPr>
        <xdr:cNvPr id="9" name="Picture 16" descr="sei-logo3"/>
        <xdr:cNvPicPr preferRelativeResize="1">
          <a:picLocks noChangeAspect="1"/>
        </xdr:cNvPicPr>
      </xdr:nvPicPr>
      <xdr:blipFill>
        <a:blip r:embed="rId4"/>
        <a:stretch>
          <a:fillRect/>
        </a:stretch>
      </xdr:blipFill>
      <xdr:spPr>
        <a:xfrm>
          <a:off x="4095750" y="7505700"/>
          <a:ext cx="3638550" cy="762000"/>
        </a:xfrm>
        <a:prstGeom prst="rect">
          <a:avLst/>
        </a:prstGeom>
        <a:noFill/>
        <a:ln w="9525" cmpd="sng">
          <a:noFill/>
        </a:ln>
      </xdr:spPr>
    </xdr:pic>
    <xdr:clientData/>
  </xdr:twoCellAnchor>
  <xdr:twoCellAnchor editAs="oneCell">
    <xdr:from>
      <xdr:col>6</xdr:col>
      <xdr:colOff>400050</xdr:colOff>
      <xdr:row>51</xdr:row>
      <xdr:rowOff>114300</xdr:rowOff>
    </xdr:from>
    <xdr:to>
      <xdr:col>12</xdr:col>
      <xdr:colOff>438150</xdr:colOff>
      <xdr:row>56</xdr:row>
      <xdr:rowOff>66675</xdr:rowOff>
    </xdr:to>
    <xdr:pic>
      <xdr:nvPicPr>
        <xdr:cNvPr id="10" name="Picture 19" descr="logo_iisd_80"/>
        <xdr:cNvPicPr preferRelativeResize="1">
          <a:picLocks noChangeAspect="1"/>
        </xdr:cNvPicPr>
      </xdr:nvPicPr>
      <xdr:blipFill>
        <a:blip r:embed="rId5"/>
        <a:stretch>
          <a:fillRect/>
        </a:stretch>
      </xdr:blipFill>
      <xdr:spPr>
        <a:xfrm>
          <a:off x="4057650" y="8372475"/>
          <a:ext cx="3695700" cy="762000"/>
        </a:xfrm>
        <a:prstGeom prst="rect">
          <a:avLst/>
        </a:prstGeom>
        <a:noFill/>
        <a:ln w="9525" cmpd="sng">
          <a:noFill/>
        </a:ln>
      </xdr:spPr>
    </xdr:pic>
    <xdr:clientData/>
  </xdr:twoCellAnchor>
  <xdr:twoCellAnchor>
    <xdr:from>
      <xdr:col>3</xdr:col>
      <xdr:colOff>266700</xdr:colOff>
      <xdr:row>1</xdr:row>
      <xdr:rowOff>123825</xdr:rowOff>
    </xdr:from>
    <xdr:to>
      <xdr:col>15</xdr:col>
      <xdr:colOff>238125</xdr:colOff>
      <xdr:row>7</xdr:row>
      <xdr:rowOff>76200</xdr:rowOff>
    </xdr:to>
    <xdr:grpSp>
      <xdr:nvGrpSpPr>
        <xdr:cNvPr id="11" name="Group 1"/>
        <xdr:cNvGrpSpPr>
          <a:grpSpLocks/>
        </xdr:cNvGrpSpPr>
      </xdr:nvGrpSpPr>
      <xdr:grpSpPr>
        <a:xfrm>
          <a:off x="2095500" y="285750"/>
          <a:ext cx="7286625" cy="923925"/>
          <a:chOff x="-5" y="59"/>
          <a:chExt cx="1089" cy="126"/>
        </a:xfrm>
        <a:solidFill>
          <a:srgbClr val="FFFFFF"/>
        </a:solidFill>
      </xdr:grpSpPr>
      <xdr:sp>
        <xdr:nvSpPr>
          <xdr:cNvPr id="12" name="Rectangle 2"/>
          <xdr:cNvSpPr>
            <a:spLocks/>
          </xdr:cNvSpPr>
        </xdr:nvSpPr>
        <xdr:spPr>
          <a:xfrm>
            <a:off x="-5" y="78"/>
            <a:ext cx="380" cy="61"/>
          </a:xfrm>
          <a:prstGeom prst="rect">
            <a:avLst/>
          </a:prstGeom>
          <a:noFill/>
          <a:ln w="12700" cmpd="sng">
            <a:noFill/>
          </a:ln>
        </xdr:spPr>
        <xdr:txBody>
          <a:bodyPr vertOverflow="clip" wrap="square" anchor="ctr"/>
          <a:p>
            <a:pPr algn="l">
              <a:defRPr/>
            </a:pPr>
            <a:r>
              <a:rPr lang="en-US" cap="none" sz="2000" b="1" i="0" u="none" baseline="0">
                <a:solidFill>
                  <a:srgbClr val="FFFFFF"/>
                </a:solidFill>
              </a:rPr>
              <a:t>             </a:t>
            </a:r>
            <a:r>
              <a:rPr lang="en-US" cap="none" sz="2000" b="1" i="0" u="none" baseline="0">
                <a:solidFill>
                  <a:srgbClr val="339966"/>
                </a:solidFill>
              </a:rPr>
              <a:t>Versão</a:t>
            </a:r>
            <a:r>
              <a:rPr lang="en-US" cap="none" sz="2000" b="1" i="0" u="none" baseline="0">
                <a:solidFill>
                  <a:srgbClr val="339966"/>
                </a:solidFill>
              </a:rPr>
              <a:t> </a:t>
            </a:r>
            <a:r>
              <a:rPr lang="en-US" cap="none" sz="2600" b="1" i="0" u="none" baseline="0">
                <a:solidFill>
                  <a:srgbClr val="339966"/>
                </a:solidFill>
              </a:rPr>
              <a:t>4.0</a:t>
            </a:r>
          </a:p>
        </xdr:txBody>
      </xdr:sp>
      <xdr:sp>
        <xdr:nvSpPr>
          <xdr:cNvPr id="13" name="Rectangle 3"/>
          <xdr:cNvSpPr>
            <a:spLocks/>
          </xdr:cNvSpPr>
        </xdr:nvSpPr>
        <xdr:spPr>
          <a:xfrm>
            <a:off x="341" y="59"/>
            <a:ext cx="743" cy="126"/>
          </a:xfrm>
          <a:prstGeom prst="rect">
            <a:avLst/>
          </a:prstGeom>
          <a:noFill/>
          <a:ln w="12700" cmpd="sng">
            <a:noFill/>
          </a:ln>
        </xdr:spPr>
        <xdr:txBody>
          <a:bodyPr vertOverflow="clip" wrap="square" anchor="ctr"/>
          <a:p>
            <a:pPr algn="l">
              <a:defRPr/>
            </a:pPr>
            <a:r>
              <a:rPr lang="en-US" cap="none" sz="1100" b="1" i="0" u="sng" baseline="0">
                <a:solidFill>
                  <a:srgbClr val="333399"/>
                </a:solidFill>
              </a:rPr>
              <a:t>C</a:t>
            </a:r>
            <a:r>
              <a:rPr lang="en-US" cap="none" sz="1100" b="1" i="0" u="none" baseline="0">
                <a:solidFill>
                  <a:srgbClr val="333399"/>
                </a:solidFill>
              </a:rPr>
              <a:t>ommunity-based </a:t>
            </a:r>
            <a:r>
              <a:rPr lang="en-US" cap="none" sz="1100" b="1" i="0" u="sng" baseline="0">
                <a:solidFill>
                  <a:srgbClr val="333399"/>
                </a:solidFill>
              </a:rPr>
              <a:t>Ri</a:t>
            </a:r>
            <a:r>
              <a:rPr lang="en-US" cap="none" sz="1100" b="1" i="0" u="none" baseline="0">
                <a:solidFill>
                  <a:srgbClr val="333399"/>
                </a:solidFill>
              </a:rPr>
              <a:t>sk </a:t>
            </a:r>
            <a:r>
              <a:rPr lang="en-US" cap="none" sz="1100" b="1" i="0" u="sng" baseline="0">
                <a:solidFill>
                  <a:srgbClr val="333399"/>
                </a:solidFill>
              </a:rPr>
              <a:t>S</a:t>
            </a:r>
            <a:r>
              <a:rPr lang="en-US" cap="none" sz="1100" b="1" i="0" u="none" baseline="0">
                <a:solidFill>
                  <a:srgbClr val="333399"/>
                </a:solidFill>
              </a:rPr>
              <a:t>creening </a:t>
            </a:r>
            <a:r>
              <a:rPr lang="en-US" cap="none" sz="1100" b="1" i="0" u="sng" baseline="0">
                <a:solidFill>
                  <a:srgbClr val="333399"/>
                </a:solidFill>
              </a:rPr>
              <a:t>T</a:t>
            </a:r>
            <a:r>
              <a:rPr lang="en-US" cap="none" sz="1100" b="1" i="0" u="none" baseline="0">
                <a:solidFill>
                  <a:srgbClr val="333399"/>
                </a:solidFill>
              </a:rPr>
              <a:t>ool: </a:t>
            </a:r>
            <a:r>
              <a:rPr lang="en-US" cap="none" sz="1100" b="1" i="0" u="none" baseline="0">
                <a:solidFill>
                  <a:srgbClr val="333399"/>
                </a:solidFill>
              </a:rPr>
              <a:t>  </a:t>
            </a:r>
            <a:r>
              <a:rPr lang="en-US" cap="none" sz="1100" b="1" i="0" u="sng" baseline="0">
                <a:solidFill>
                  <a:srgbClr val="333399"/>
                </a:solidFill>
              </a:rPr>
              <a:t>A</a:t>
            </a:r>
            <a:r>
              <a:rPr lang="en-US" cap="none" sz="1100" b="1" i="0" u="none" baseline="0">
                <a:solidFill>
                  <a:srgbClr val="333399"/>
                </a:solidFill>
              </a:rPr>
              <a:t>daptation and</a:t>
            </a:r>
            <a:r>
              <a:rPr lang="en-US" cap="none" sz="1100" b="1" i="0" u="none" baseline="0">
                <a:solidFill>
                  <a:srgbClr val="333399"/>
                </a:solidFill>
              </a:rPr>
              <a:t> </a:t>
            </a:r>
            <a:r>
              <a:rPr lang="en-US" cap="none" sz="1100" b="1" i="0" u="sng" baseline="0">
                <a:solidFill>
                  <a:srgbClr val="333399"/>
                </a:solidFill>
              </a:rPr>
              <a:t>L</a:t>
            </a:r>
            <a:r>
              <a:rPr lang="en-US" cap="none" sz="1100" b="1" i="0" u="none" baseline="0">
                <a:solidFill>
                  <a:srgbClr val="333399"/>
                </a:solidFill>
              </a:rPr>
              <a:t>ivelihoods
</a:t>
            </a:r>
            <a:r>
              <a:rPr lang="en-US" cap="none" sz="1250" b="1" i="0" u="none" baseline="0">
                <a:solidFill>
                  <a:srgbClr val="000000"/>
                </a:solidFill>
              </a:rPr>
              <a:t>Ferramenta</a:t>
            </a:r>
            <a:r>
              <a:rPr lang="en-US" cap="none" sz="1250" b="1" i="0" u="none" baseline="0">
                <a:solidFill>
                  <a:srgbClr val="000000"/>
                </a:solidFill>
              </a:rPr>
              <a:t> de Avaliação de Risco baseado na Comunidade:
</a:t>
            </a:r>
            <a:r>
              <a:rPr lang="en-US" cap="none" sz="1250" b="1" i="0" u="none" baseline="0">
                <a:solidFill>
                  <a:srgbClr val="000000"/>
                </a:solidFill>
              </a:rPr>
              <a:t>Adaptação e Meios de Subsistência</a:t>
            </a:r>
            <a:r>
              <a:rPr lang="en-US" cap="none" sz="1250" b="0" i="0" u="none" baseline="0">
                <a:solidFill>
                  <a:srgbClr val="000000"/>
                </a:solidFill>
              </a:rPr>
              <a:t>
</a:t>
            </a:r>
          </a:p>
        </xdr:txBody>
      </xdr:sp>
    </xdr:grpSp>
    <xdr:clientData/>
  </xdr:twoCellAnchor>
  <xdr:twoCellAnchor editAs="oneCell">
    <xdr:from>
      <xdr:col>0</xdr:col>
      <xdr:colOff>581025</xdr:colOff>
      <xdr:row>0</xdr:row>
      <xdr:rowOff>123825</xdr:rowOff>
    </xdr:from>
    <xdr:to>
      <xdr:col>5</xdr:col>
      <xdr:colOff>95250</xdr:colOff>
      <xdr:row>5</xdr:row>
      <xdr:rowOff>114300</xdr:rowOff>
    </xdr:to>
    <xdr:pic>
      <xdr:nvPicPr>
        <xdr:cNvPr id="14" name="Picture 16" descr="logo_cristal transparent.png"/>
        <xdr:cNvPicPr preferRelativeResize="1">
          <a:picLocks noChangeAspect="1"/>
        </xdr:cNvPicPr>
      </xdr:nvPicPr>
      <xdr:blipFill>
        <a:blip r:embed="rId6"/>
        <a:stretch>
          <a:fillRect/>
        </a:stretch>
      </xdr:blipFill>
      <xdr:spPr>
        <a:xfrm>
          <a:off x="581025" y="123825"/>
          <a:ext cx="2562225" cy="8001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9</xdr:row>
      <xdr:rowOff>38100</xdr:rowOff>
    </xdr:from>
    <xdr:to>
      <xdr:col>6</xdr:col>
      <xdr:colOff>381000</xdr:colOff>
      <xdr:row>11</xdr:row>
      <xdr:rowOff>114300</xdr:rowOff>
    </xdr:to>
    <xdr:grpSp>
      <xdr:nvGrpSpPr>
        <xdr:cNvPr id="1" name="Group 2"/>
        <xdr:cNvGrpSpPr>
          <a:grpSpLocks/>
        </xdr:cNvGrpSpPr>
      </xdr:nvGrpSpPr>
      <xdr:grpSpPr>
        <a:xfrm>
          <a:off x="1019175" y="2038350"/>
          <a:ext cx="3333750" cy="400050"/>
          <a:chOff x="110" y="129"/>
          <a:chExt cx="332" cy="41"/>
        </a:xfrm>
        <a:solidFill>
          <a:srgbClr val="FFFFFF"/>
        </a:solidFill>
      </xdr:grpSpPr>
      <xdr:sp>
        <xdr:nvSpPr>
          <xdr:cNvPr id="2" name="Line 3"/>
          <xdr:cNvSpPr>
            <a:spLocks/>
          </xdr:cNvSpPr>
        </xdr:nvSpPr>
        <xdr:spPr>
          <a:xfrm flipH="1">
            <a:off x="110" y="131"/>
            <a:ext cx="332" cy="0"/>
          </a:xfrm>
          <a:prstGeom prst="line">
            <a:avLst/>
          </a:prstGeom>
          <a:noFill/>
          <a:ln w="44450" cmpd="sng">
            <a:solidFill>
              <a:srgbClr val="C0C0C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3" name="Line 4"/>
          <xdr:cNvSpPr>
            <a:spLocks/>
          </xdr:cNvSpPr>
        </xdr:nvSpPr>
        <xdr:spPr>
          <a:xfrm>
            <a:off x="112" y="129"/>
            <a:ext cx="0" cy="41"/>
          </a:xfrm>
          <a:prstGeom prst="line">
            <a:avLst/>
          </a:prstGeom>
          <a:noFill/>
          <a:ln w="4445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419100</xdr:colOff>
      <xdr:row>8</xdr:row>
      <xdr:rowOff>85725</xdr:rowOff>
    </xdr:from>
    <xdr:to>
      <xdr:col>8</xdr:col>
      <xdr:colOff>371475</xdr:colOff>
      <xdr:row>9</xdr:row>
      <xdr:rowOff>142875</xdr:rowOff>
    </xdr:to>
    <xdr:sp>
      <xdr:nvSpPr>
        <xdr:cNvPr id="4" name="Text Box 6"/>
        <xdr:cNvSpPr txBox="1">
          <a:spLocks noChangeArrowheads="1"/>
        </xdr:cNvSpPr>
      </xdr:nvSpPr>
      <xdr:spPr>
        <a:xfrm>
          <a:off x="4391025" y="1924050"/>
          <a:ext cx="1200150" cy="219075"/>
        </a:xfrm>
        <a:prstGeom prst="rect">
          <a:avLst/>
        </a:prstGeom>
        <a:solidFill>
          <a:srgbClr val="C0C0C0"/>
        </a:solidFill>
        <a:ln w="9525" cmpd="sng">
          <a:noFill/>
        </a:ln>
      </xdr:spPr>
      <xdr:txBody>
        <a:bodyPr vertOverflow="clip" wrap="square" lIns="36576" tIns="22860" rIns="36576" bIns="22860" anchor="ctr"/>
        <a:p>
          <a:pPr algn="ctr">
            <a:defRPr/>
          </a:pPr>
          <a:r>
            <a:rPr lang="en-US" cap="none" sz="1000" b="1" i="0" u="none" baseline="0">
              <a:solidFill>
                <a:srgbClr val="FFFFFF"/>
              </a:solidFill>
            </a:rPr>
            <a:t>Estratégia 1</a:t>
          </a:r>
        </a:p>
      </xdr:txBody>
    </xdr:sp>
    <xdr:clientData/>
  </xdr:twoCellAnchor>
  <xdr:twoCellAnchor>
    <xdr:from>
      <xdr:col>9</xdr:col>
      <xdr:colOff>161925</xdr:colOff>
      <xdr:row>8</xdr:row>
      <xdr:rowOff>85725</xdr:rowOff>
    </xdr:from>
    <xdr:to>
      <xdr:col>11</xdr:col>
      <xdr:colOff>371475</xdr:colOff>
      <xdr:row>9</xdr:row>
      <xdr:rowOff>142875</xdr:rowOff>
    </xdr:to>
    <xdr:sp>
      <xdr:nvSpPr>
        <xdr:cNvPr id="5" name="Text Box 7"/>
        <xdr:cNvSpPr txBox="1">
          <a:spLocks noChangeArrowheads="1"/>
        </xdr:cNvSpPr>
      </xdr:nvSpPr>
      <xdr:spPr>
        <a:xfrm>
          <a:off x="5848350" y="1924050"/>
          <a:ext cx="1104900" cy="219075"/>
        </a:xfrm>
        <a:prstGeom prst="rect">
          <a:avLst/>
        </a:prstGeom>
        <a:solidFill>
          <a:srgbClr val="C0C0C0"/>
        </a:solidFill>
        <a:ln w="9525" cmpd="sng">
          <a:noFill/>
        </a:ln>
      </xdr:spPr>
      <xdr:txBody>
        <a:bodyPr vertOverflow="clip" wrap="square" lIns="36576" tIns="22860" rIns="36576" bIns="22860" anchor="ctr"/>
        <a:p>
          <a:pPr algn="ctr">
            <a:defRPr/>
          </a:pPr>
          <a:r>
            <a:rPr lang="en-US" cap="none" sz="1000" b="1" i="0" u="none" baseline="0">
              <a:solidFill>
                <a:srgbClr val="FFFFFF"/>
              </a:solidFill>
            </a:rPr>
            <a:t>Estratégia 2</a:t>
          </a:r>
        </a:p>
      </xdr:txBody>
    </xdr:sp>
    <xdr:clientData/>
  </xdr:twoCellAnchor>
  <xdr:twoCellAnchor>
    <xdr:from>
      <xdr:col>12</xdr:col>
      <xdr:colOff>171450</xdr:colOff>
      <xdr:row>8</xdr:row>
      <xdr:rowOff>85725</xdr:rowOff>
    </xdr:from>
    <xdr:to>
      <xdr:col>14</xdr:col>
      <xdr:colOff>400050</xdr:colOff>
      <xdr:row>9</xdr:row>
      <xdr:rowOff>142875</xdr:rowOff>
    </xdr:to>
    <xdr:sp>
      <xdr:nvSpPr>
        <xdr:cNvPr id="6" name="Text Box 8"/>
        <xdr:cNvSpPr txBox="1">
          <a:spLocks noChangeArrowheads="1"/>
        </xdr:cNvSpPr>
      </xdr:nvSpPr>
      <xdr:spPr>
        <a:xfrm>
          <a:off x="7219950" y="1924050"/>
          <a:ext cx="1123950" cy="219075"/>
        </a:xfrm>
        <a:prstGeom prst="rect">
          <a:avLst/>
        </a:prstGeom>
        <a:solidFill>
          <a:srgbClr val="C0C0C0"/>
        </a:solidFill>
        <a:ln w="9525" cmpd="sng">
          <a:noFill/>
        </a:ln>
      </xdr:spPr>
      <xdr:txBody>
        <a:bodyPr vertOverflow="clip" wrap="square" lIns="36576" tIns="22860" rIns="36576" bIns="22860" anchor="ctr"/>
        <a:p>
          <a:pPr algn="ctr">
            <a:defRPr/>
          </a:pPr>
          <a:r>
            <a:rPr lang="en-US" cap="none" sz="1000" b="1" i="0" u="none" baseline="0">
              <a:solidFill>
                <a:srgbClr val="FFFFFF"/>
              </a:solidFill>
            </a:rPr>
            <a:t>Estratégia 3</a:t>
          </a:r>
        </a:p>
      </xdr:txBody>
    </xdr:sp>
    <xdr:clientData/>
  </xdr:twoCellAnchor>
  <xdr:twoCellAnchor>
    <xdr:from>
      <xdr:col>5</xdr:col>
      <xdr:colOff>409575</xdr:colOff>
      <xdr:row>6</xdr:row>
      <xdr:rowOff>152400</xdr:rowOff>
    </xdr:from>
    <xdr:to>
      <xdr:col>7</xdr:col>
      <xdr:colOff>9525</xdr:colOff>
      <xdr:row>8</xdr:row>
      <xdr:rowOff>47625</xdr:rowOff>
    </xdr:to>
    <xdr:sp>
      <xdr:nvSpPr>
        <xdr:cNvPr id="7" name="Text Box 11"/>
        <xdr:cNvSpPr txBox="1">
          <a:spLocks noChangeArrowheads="1"/>
        </xdr:cNvSpPr>
      </xdr:nvSpPr>
      <xdr:spPr>
        <a:xfrm>
          <a:off x="3771900" y="1647825"/>
          <a:ext cx="704850" cy="238125"/>
        </a:xfrm>
        <a:prstGeom prst="rect">
          <a:avLst/>
        </a:prstGeom>
        <a:noFill/>
        <a:ln w="12700" cmpd="sng">
          <a:noFill/>
        </a:ln>
      </xdr:spPr>
      <xdr:txBody>
        <a:bodyPr vertOverflow="clip" wrap="square"/>
        <a:p>
          <a:pPr algn="l">
            <a:defRPr/>
          </a:pPr>
          <a:r>
            <a:rPr lang="en-US" cap="none" sz="800" b="0" i="0" u="none" baseline="0">
              <a:solidFill>
                <a:srgbClr val="000000"/>
              </a:solidFill>
            </a:rPr>
            <a:t>Impactos:</a:t>
          </a:r>
        </a:p>
      </xdr:txBody>
    </xdr:sp>
    <xdr:clientData/>
  </xdr:twoCellAnchor>
  <xdr:oneCellAnchor>
    <xdr:from>
      <xdr:col>1</xdr:col>
      <xdr:colOff>47625</xdr:colOff>
      <xdr:row>0</xdr:row>
      <xdr:rowOff>47625</xdr:rowOff>
    </xdr:from>
    <xdr:ext cx="10020300" cy="352425"/>
    <xdr:sp>
      <xdr:nvSpPr>
        <xdr:cNvPr id="8" name="Text Box 13"/>
        <xdr:cNvSpPr txBox="1">
          <a:spLocks noChangeArrowheads="1"/>
        </xdr:cNvSpPr>
      </xdr:nvSpPr>
      <xdr:spPr>
        <a:xfrm>
          <a:off x="657225" y="47625"/>
          <a:ext cx="10020300" cy="352425"/>
        </a:xfrm>
        <a:prstGeom prst="rect">
          <a:avLst/>
        </a:prstGeom>
        <a:solidFill>
          <a:srgbClr val="000080"/>
        </a:solidFill>
        <a:ln w="12700" cmpd="sng">
          <a:noFill/>
        </a:ln>
      </xdr:spPr>
      <xdr:txBody>
        <a:bodyPr vertOverflow="clip" wrap="square" anchor="ctr"/>
        <a:p>
          <a:pPr algn="l">
            <a:defRPr/>
          </a:pPr>
          <a:r>
            <a:rPr lang="en-US" cap="none" sz="1400" b="1" i="0" u="none" baseline="0">
              <a:solidFill>
                <a:srgbClr val="FFFFFF"/>
              </a:solidFill>
              <a:latin typeface="Verdana"/>
              <a:ea typeface="Verdana"/>
              <a:cs typeface="Verdana"/>
            </a:rPr>
            <a:t>Como</a:t>
          </a:r>
          <a:r>
            <a:rPr lang="en-US" cap="none" sz="1400" b="1" i="0" u="none" baseline="0">
              <a:solidFill>
                <a:srgbClr val="FFFFFF"/>
              </a:solidFill>
              <a:latin typeface="Verdana"/>
              <a:ea typeface="Verdana"/>
              <a:cs typeface="Verdana"/>
            </a:rPr>
            <a:t> é que os recursos de subsistência influenciam as estrategias de sobrevivência</a:t>
          </a:r>
          <a:r>
            <a:rPr lang="en-US" cap="none" sz="1400" b="1" i="0" u="none" baseline="0">
              <a:solidFill>
                <a:srgbClr val="FFFFFF"/>
              </a:solidFill>
              <a:latin typeface="Verdana"/>
              <a:ea typeface="Verdana"/>
              <a:cs typeface="Verdana"/>
            </a:rPr>
            <a:t> (Perigo </a:t>
          </a:r>
          <a:r>
            <a:rPr lang="en-US" cap="none" sz="1400" b="1" i="0" u="none" baseline="0">
              <a:solidFill>
                <a:srgbClr val="FFFFFF"/>
              </a:solidFill>
              <a:latin typeface="Verdana"/>
              <a:ea typeface="Verdana"/>
              <a:cs typeface="Verdana"/>
            </a:rPr>
            <a:t>3)</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85725</xdr:rowOff>
    </xdr:from>
    <xdr:ext cx="9839325" cy="342900"/>
    <xdr:sp>
      <xdr:nvSpPr>
        <xdr:cNvPr id="1" name="Text Box 3"/>
        <xdr:cNvSpPr txBox="1">
          <a:spLocks noChangeArrowheads="1"/>
        </xdr:cNvSpPr>
      </xdr:nvSpPr>
      <xdr:spPr>
        <a:xfrm>
          <a:off x="276225" y="85725"/>
          <a:ext cx="9839325" cy="342900"/>
        </a:xfrm>
        <a:prstGeom prst="rect">
          <a:avLst/>
        </a:prstGeom>
        <a:solidFill>
          <a:srgbClr val="000080"/>
        </a:solidFill>
        <a:ln w="12700" cmpd="sng">
          <a:noFill/>
        </a:ln>
      </xdr:spPr>
      <xdr:txBody>
        <a:bodyPr vertOverflow="clip" wrap="square" anchor="ctr"/>
        <a:p>
          <a:pPr algn="l">
            <a:defRPr/>
          </a:pPr>
          <a:r>
            <a:rPr lang="en-US" cap="none" sz="1400" b="1" i="0" u="none" baseline="0">
              <a:solidFill>
                <a:srgbClr val="FFFFFF"/>
              </a:solidFill>
            </a:rPr>
            <a:t>Quais são os impactos das actividades do projecto sobre os recursos de subsistência chaves?</a:t>
          </a:r>
        </a:p>
      </xdr:txBody>
    </xdr:sp>
    <xdr:clientData/>
  </xdr:oneCellAnchor>
  <xdr:twoCellAnchor editAs="absolute">
    <xdr:from>
      <xdr:col>5</xdr:col>
      <xdr:colOff>542925</xdr:colOff>
      <xdr:row>2</xdr:row>
      <xdr:rowOff>95250</xdr:rowOff>
    </xdr:from>
    <xdr:to>
      <xdr:col>11</xdr:col>
      <xdr:colOff>228600</xdr:colOff>
      <xdr:row>6</xdr:row>
      <xdr:rowOff>152400</xdr:rowOff>
    </xdr:to>
    <xdr:sp>
      <xdr:nvSpPr>
        <xdr:cNvPr id="2" name="Text Box 4"/>
        <xdr:cNvSpPr txBox="1">
          <a:spLocks noChangeArrowheads="1"/>
        </xdr:cNvSpPr>
      </xdr:nvSpPr>
      <xdr:spPr>
        <a:xfrm>
          <a:off x="5105400" y="571500"/>
          <a:ext cx="4924425" cy="819150"/>
        </a:xfrm>
        <a:prstGeom prst="rect">
          <a:avLst/>
        </a:prstGeom>
        <a:solidFill>
          <a:srgbClr val="CCFFFF"/>
        </a:solidFill>
        <a:ln w="12700" cmpd="sng">
          <a:solidFill>
            <a:srgbClr val="C0C0C0"/>
          </a:solidFill>
          <a:headEnd type="none"/>
          <a:tailEnd type="none"/>
        </a:ln>
      </xdr:spPr>
      <xdr:txBody>
        <a:bodyPr vertOverflow="clip" wrap="square"/>
        <a:p>
          <a:pPr algn="l">
            <a:defRPr/>
          </a:pPr>
          <a:r>
            <a:rPr lang="en-US" cap="none" sz="800" b="0" i="0" u="none" baseline="0">
              <a:solidFill>
                <a:srgbClr val="000000"/>
              </a:solidFill>
              <a:latin typeface="Verdana"/>
              <a:ea typeface="Verdana"/>
              <a:cs typeface="Verdana"/>
            </a:rPr>
            <a:t>Por favor indique</a:t>
          </a:r>
          <a:r>
            <a:rPr lang="en-US" cap="none" sz="800" b="0" i="0" u="none" baseline="0">
              <a:solidFill>
                <a:srgbClr val="000000"/>
              </a:solidFill>
              <a:latin typeface="Verdana"/>
              <a:ea typeface="Verdana"/>
              <a:cs typeface="Verdana"/>
            </a:rPr>
            <a:t> se o </a:t>
          </a:r>
          <a:r>
            <a:rPr lang="en-US" cap="none" sz="800" b="0" i="0" u="none" baseline="0">
              <a:solidFill>
                <a:srgbClr val="000000"/>
              </a:solidFill>
              <a:latin typeface="Verdana"/>
              <a:ea typeface="Verdana"/>
              <a:cs typeface="Verdana"/>
            </a:rPr>
            <a:t>impacto é positivo, negativo ou neutro:
</a:t>
          </a:r>
          <a:r>
            <a:rPr lang="en-US" cap="none" sz="800" b="0" i="0" u="none" baseline="0">
              <a:solidFill>
                <a:srgbClr val="000000"/>
              </a:solidFill>
              <a:latin typeface="Verdana"/>
              <a:ea typeface="Verdana"/>
              <a:cs typeface="Verdana"/>
            </a:rPr>
            <a:t>  •  Positivo: Actividade do projecto que eleva a disponibilidade/accesso ao recurso
</a:t>
          </a:r>
          <a:r>
            <a:rPr lang="en-US" cap="none" sz="800" b="0" i="0" u="none" baseline="0">
              <a:solidFill>
                <a:srgbClr val="000000"/>
              </a:solidFill>
              <a:latin typeface="Verdana"/>
              <a:ea typeface="Verdana"/>
              <a:cs typeface="Verdana"/>
            </a:rPr>
            <a:t>  •  Negativo: </a:t>
          </a:r>
          <a:r>
            <a:rPr lang="en-US" cap="none" sz="1000" b="0" i="0" u="none" baseline="0">
              <a:solidFill>
                <a:srgbClr val="000000"/>
              </a:solidFill>
              <a:latin typeface="Calibri"/>
              <a:ea typeface="Calibri"/>
              <a:cs typeface="Calibri"/>
            </a:rPr>
            <a:t>Actividade do projecto que diminuem</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 disponibilidade/accesso ao recurso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  Neutro: </a:t>
          </a:r>
          <a:r>
            <a:rPr lang="en-US" cap="none" sz="1000" b="0" i="0" u="none" baseline="0">
              <a:solidFill>
                <a:srgbClr val="000000"/>
              </a:solidFill>
              <a:latin typeface="Calibri"/>
              <a:ea typeface="Calibri"/>
              <a:cs typeface="Calibri"/>
            </a:rPr>
            <a:t>Actividade do projecto que não tem qualquer efeito sobre a disponibilidade
</a:t>
          </a:r>
          <a:r>
            <a:rPr lang="en-US" cap="none" sz="1000" b="0" i="0" u="none" baseline="0">
              <a:solidFill>
                <a:srgbClr val="000000"/>
              </a:solidFill>
              <a:latin typeface="Calibri"/>
              <a:ea typeface="Calibri"/>
              <a:cs typeface="Calibri"/>
            </a:rPr>
            <a:t>                     /accesso ao recurso</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590550</xdr:colOff>
      <xdr:row>0</xdr:row>
      <xdr:rowOff>85725</xdr:rowOff>
    </xdr:from>
    <xdr:ext cx="7581900" cy="342900"/>
    <xdr:sp>
      <xdr:nvSpPr>
        <xdr:cNvPr id="1" name="Text Box 3"/>
        <xdr:cNvSpPr txBox="1">
          <a:spLocks noChangeArrowheads="1"/>
        </xdr:cNvSpPr>
      </xdr:nvSpPr>
      <xdr:spPr>
        <a:xfrm>
          <a:off x="590550" y="85725"/>
          <a:ext cx="7581900" cy="342900"/>
        </a:xfrm>
        <a:prstGeom prst="rect">
          <a:avLst/>
        </a:prstGeom>
        <a:solidFill>
          <a:srgbClr val="000080"/>
        </a:solidFill>
        <a:ln w="12700" cmpd="sng">
          <a:noFill/>
        </a:ln>
      </xdr:spPr>
      <xdr:txBody>
        <a:bodyPr vertOverflow="clip" wrap="square" anchor="ctr"/>
        <a:p>
          <a:pPr algn="l">
            <a:defRPr/>
          </a:pPr>
          <a:r>
            <a:rPr lang="en-US" cap="none" sz="1400" b="1" i="0" u="none" baseline="0">
              <a:solidFill>
                <a:srgbClr val="FFFFFF"/>
              </a:solidFill>
              <a:latin typeface="Verdana"/>
              <a:ea typeface="Verdana"/>
              <a:cs typeface="Verdana"/>
            </a:rPr>
            <a:t>What are the impacts of project activities on key livelihood resources?
</a:t>
          </a:r>
          <a:r>
            <a:rPr lang="en-US" cap="none" sz="1400" b="1" i="0" u="none" baseline="0">
              <a:solidFill>
                <a:srgbClr val="FFFFFF"/>
              </a:solidFill>
              <a:latin typeface="Verdana"/>
              <a:ea typeface="Verdana"/>
              <a:cs typeface="Verdana"/>
            </a:rPr>
            <a:t>
</a:t>
          </a:r>
          <a:r>
            <a:rPr lang="en-US" cap="none" sz="1400" b="1" i="0" u="none" baseline="0">
              <a:solidFill>
                <a:srgbClr val="FFFFFF"/>
              </a:solidFill>
              <a:latin typeface="Verdana"/>
              <a:ea typeface="Verdana"/>
              <a:cs typeface="Verdana"/>
            </a:rPr>
            <a:t>
</a:t>
          </a:r>
          <a:r>
            <a:rPr lang="en-US" cap="none" sz="1400" b="0" i="0" u="none" baseline="0">
              <a:solidFill>
                <a:srgbClr val="FFFFFF"/>
              </a:solidFill>
              <a:latin typeface="Verdana"/>
              <a:ea typeface="Verdana"/>
              <a:cs typeface="Verdana"/>
            </a:rPr>
            <a:t>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0</xdr:row>
      <xdr:rowOff>76200</xdr:rowOff>
    </xdr:from>
    <xdr:ext cx="9277350" cy="342900"/>
    <xdr:sp>
      <xdr:nvSpPr>
        <xdr:cNvPr id="1" name="Text Box 23"/>
        <xdr:cNvSpPr txBox="1">
          <a:spLocks noChangeArrowheads="1"/>
        </xdr:cNvSpPr>
      </xdr:nvSpPr>
      <xdr:spPr>
        <a:xfrm>
          <a:off x="466725" y="76200"/>
          <a:ext cx="9277350" cy="342900"/>
        </a:xfrm>
        <a:prstGeom prst="rect">
          <a:avLst/>
        </a:prstGeom>
        <a:solidFill>
          <a:srgbClr val="000080"/>
        </a:solidFill>
        <a:ln w="12700" cmpd="sng">
          <a:noFill/>
        </a:ln>
      </xdr:spPr>
      <xdr:txBody>
        <a:bodyPr vertOverflow="clip" wrap="square" anchor="ctr"/>
        <a:p>
          <a:pPr algn="l">
            <a:defRPr/>
          </a:pPr>
          <a:r>
            <a:rPr lang="en-US" cap="none" sz="1400" b="1" i="0" u="none" baseline="0">
              <a:solidFill>
                <a:srgbClr val="FFFFFF"/>
              </a:solidFill>
            </a:rPr>
            <a:t>As actividades modificadas do projecto são sustentáveis perante as mudanças climáticas?</a:t>
          </a:r>
        </a:p>
      </xdr:txBody>
    </xdr:sp>
    <xdr:clientData/>
  </xdr:oneCellAnchor>
  <xdr:twoCellAnchor editAs="oneCell">
    <xdr:from>
      <xdr:col>6</xdr:col>
      <xdr:colOff>28575</xdr:colOff>
      <xdr:row>11</xdr:row>
      <xdr:rowOff>142875</xdr:rowOff>
    </xdr:from>
    <xdr:to>
      <xdr:col>7</xdr:col>
      <xdr:colOff>28575</xdr:colOff>
      <xdr:row>13</xdr:row>
      <xdr:rowOff>47625</xdr:rowOff>
    </xdr:to>
    <xdr:pic>
      <xdr:nvPicPr>
        <xdr:cNvPr id="2" name="ComboBox1"/>
        <xdr:cNvPicPr preferRelativeResize="1">
          <a:picLocks noChangeAspect="1"/>
        </xdr:cNvPicPr>
      </xdr:nvPicPr>
      <xdr:blipFill>
        <a:blip r:embed="rId1"/>
        <a:stretch>
          <a:fillRect/>
        </a:stretch>
      </xdr:blipFill>
      <xdr:spPr>
        <a:xfrm>
          <a:off x="3038475" y="2209800"/>
          <a:ext cx="609600" cy="228600"/>
        </a:xfrm>
        <a:prstGeom prst="rect">
          <a:avLst/>
        </a:prstGeom>
        <a:noFill/>
        <a:ln w="12700" cmpd="sng">
          <a:noFill/>
        </a:ln>
      </xdr:spPr>
    </xdr:pic>
    <xdr:clientData fLocksWithSheet="0"/>
  </xdr:twoCellAnchor>
  <xdr:twoCellAnchor editAs="oneCell">
    <xdr:from>
      <xdr:col>6</xdr:col>
      <xdr:colOff>28575</xdr:colOff>
      <xdr:row>14</xdr:row>
      <xdr:rowOff>142875</xdr:rowOff>
    </xdr:from>
    <xdr:to>
      <xdr:col>7</xdr:col>
      <xdr:colOff>28575</xdr:colOff>
      <xdr:row>16</xdr:row>
      <xdr:rowOff>38100</xdr:rowOff>
    </xdr:to>
    <xdr:pic>
      <xdr:nvPicPr>
        <xdr:cNvPr id="3" name="ComboBox2"/>
        <xdr:cNvPicPr preferRelativeResize="1">
          <a:picLocks noChangeAspect="1"/>
        </xdr:cNvPicPr>
      </xdr:nvPicPr>
      <xdr:blipFill>
        <a:blip r:embed="rId2"/>
        <a:stretch>
          <a:fillRect/>
        </a:stretch>
      </xdr:blipFill>
      <xdr:spPr>
        <a:xfrm>
          <a:off x="3038475" y="3152775"/>
          <a:ext cx="609600" cy="228600"/>
        </a:xfrm>
        <a:prstGeom prst="rect">
          <a:avLst/>
        </a:prstGeom>
        <a:noFill/>
        <a:ln w="12700" cmpd="sng">
          <a:noFill/>
        </a:ln>
      </xdr:spPr>
    </xdr:pic>
    <xdr:clientData fLocksWithSheet="0"/>
  </xdr:twoCellAnchor>
  <xdr:twoCellAnchor editAs="oneCell">
    <xdr:from>
      <xdr:col>6</xdr:col>
      <xdr:colOff>28575</xdr:colOff>
      <xdr:row>17</xdr:row>
      <xdr:rowOff>152400</xdr:rowOff>
    </xdr:from>
    <xdr:to>
      <xdr:col>7</xdr:col>
      <xdr:colOff>28575</xdr:colOff>
      <xdr:row>19</xdr:row>
      <xdr:rowOff>57150</xdr:rowOff>
    </xdr:to>
    <xdr:pic>
      <xdr:nvPicPr>
        <xdr:cNvPr id="4" name="ComboBox3"/>
        <xdr:cNvPicPr preferRelativeResize="1">
          <a:picLocks noChangeAspect="1"/>
        </xdr:cNvPicPr>
      </xdr:nvPicPr>
      <xdr:blipFill>
        <a:blip r:embed="rId3"/>
        <a:stretch>
          <a:fillRect/>
        </a:stretch>
      </xdr:blipFill>
      <xdr:spPr>
        <a:xfrm>
          <a:off x="3038475" y="4114800"/>
          <a:ext cx="609600" cy="228600"/>
        </a:xfrm>
        <a:prstGeom prst="rect">
          <a:avLst/>
        </a:prstGeom>
        <a:noFill/>
        <a:ln w="12700" cmpd="sng">
          <a:noFill/>
        </a:ln>
      </xdr:spPr>
    </xdr:pic>
    <xdr:clientData fLocksWithSheet="0"/>
  </xdr:twoCellAnchor>
  <xdr:twoCellAnchor editAs="oneCell">
    <xdr:from>
      <xdr:col>6</xdr:col>
      <xdr:colOff>28575</xdr:colOff>
      <xdr:row>20</xdr:row>
      <xdr:rowOff>152400</xdr:rowOff>
    </xdr:from>
    <xdr:to>
      <xdr:col>7</xdr:col>
      <xdr:colOff>28575</xdr:colOff>
      <xdr:row>22</xdr:row>
      <xdr:rowOff>57150</xdr:rowOff>
    </xdr:to>
    <xdr:pic>
      <xdr:nvPicPr>
        <xdr:cNvPr id="5" name="ComboBox4"/>
        <xdr:cNvPicPr preferRelativeResize="1">
          <a:picLocks noChangeAspect="1"/>
        </xdr:cNvPicPr>
      </xdr:nvPicPr>
      <xdr:blipFill>
        <a:blip r:embed="rId4"/>
        <a:stretch>
          <a:fillRect/>
        </a:stretch>
      </xdr:blipFill>
      <xdr:spPr>
        <a:xfrm>
          <a:off x="3038475" y="5057775"/>
          <a:ext cx="609600" cy="228600"/>
        </a:xfrm>
        <a:prstGeom prst="rect">
          <a:avLst/>
        </a:prstGeom>
        <a:noFill/>
        <a:ln w="12700" cmpd="sng">
          <a:noFill/>
        </a:ln>
      </xdr:spPr>
    </xdr:pic>
    <xdr:clientData fLocksWithSheet="0"/>
  </xdr:twoCellAnchor>
  <xdr:twoCellAnchor editAs="oneCell">
    <xdr:from>
      <xdr:col>6</xdr:col>
      <xdr:colOff>28575</xdr:colOff>
      <xdr:row>24</xdr:row>
      <xdr:rowOff>0</xdr:rowOff>
    </xdr:from>
    <xdr:to>
      <xdr:col>7</xdr:col>
      <xdr:colOff>28575</xdr:colOff>
      <xdr:row>25</xdr:row>
      <xdr:rowOff>66675</xdr:rowOff>
    </xdr:to>
    <xdr:pic>
      <xdr:nvPicPr>
        <xdr:cNvPr id="6" name="ComboBox5"/>
        <xdr:cNvPicPr preferRelativeResize="1">
          <a:picLocks noChangeAspect="1"/>
        </xdr:cNvPicPr>
      </xdr:nvPicPr>
      <xdr:blipFill>
        <a:blip r:embed="rId5"/>
        <a:stretch>
          <a:fillRect/>
        </a:stretch>
      </xdr:blipFill>
      <xdr:spPr>
        <a:xfrm>
          <a:off x="3038475" y="6010275"/>
          <a:ext cx="609600" cy="228600"/>
        </a:xfrm>
        <a:prstGeom prst="rect">
          <a:avLst/>
        </a:prstGeom>
        <a:noFill/>
        <a:ln w="12700" cmpd="sng">
          <a:noFill/>
        </a:ln>
      </xdr:spPr>
    </xdr:pic>
    <xdr:clientData fLocksWithSheet="0"/>
  </xdr:twoCellAnchor>
  <xdr:twoCellAnchor editAs="oneCell">
    <xdr:from>
      <xdr:col>6</xdr:col>
      <xdr:colOff>28575</xdr:colOff>
      <xdr:row>27</xdr:row>
      <xdr:rowOff>0</xdr:rowOff>
    </xdr:from>
    <xdr:to>
      <xdr:col>7</xdr:col>
      <xdr:colOff>28575</xdr:colOff>
      <xdr:row>28</xdr:row>
      <xdr:rowOff>66675</xdr:rowOff>
    </xdr:to>
    <xdr:pic>
      <xdr:nvPicPr>
        <xdr:cNvPr id="7" name="ComboBox6"/>
        <xdr:cNvPicPr preferRelativeResize="1">
          <a:picLocks noChangeAspect="1"/>
        </xdr:cNvPicPr>
      </xdr:nvPicPr>
      <xdr:blipFill>
        <a:blip r:embed="rId6"/>
        <a:stretch>
          <a:fillRect/>
        </a:stretch>
      </xdr:blipFill>
      <xdr:spPr>
        <a:xfrm>
          <a:off x="3038475" y="6953250"/>
          <a:ext cx="609600" cy="228600"/>
        </a:xfrm>
        <a:prstGeom prst="rect">
          <a:avLst/>
        </a:prstGeom>
        <a:noFill/>
        <a:ln w="12700" cmpd="sng">
          <a:noFill/>
        </a:ln>
      </xdr:spPr>
    </xdr:pic>
    <xdr:clientData fLocksWithSheet="0"/>
  </xdr:twoCellAnchor>
  <xdr:twoCellAnchor editAs="oneCell">
    <xdr:from>
      <xdr:col>6</xdr:col>
      <xdr:colOff>38100</xdr:colOff>
      <xdr:row>30</xdr:row>
      <xdr:rowOff>9525</xdr:rowOff>
    </xdr:from>
    <xdr:to>
      <xdr:col>7</xdr:col>
      <xdr:colOff>38100</xdr:colOff>
      <xdr:row>31</xdr:row>
      <xdr:rowOff>76200</xdr:rowOff>
    </xdr:to>
    <xdr:pic>
      <xdr:nvPicPr>
        <xdr:cNvPr id="8" name="ComboBox7"/>
        <xdr:cNvPicPr preferRelativeResize="1">
          <a:picLocks noChangeAspect="1"/>
        </xdr:cNvPicPr>
      </xdr:nvPicPr>
      <xdr:blipFill>
        <a:blip r:embed="rId7"/>
        <a:stretch>
          <a:fillRect/>
        </a:stretch>
      </xdr:blipFill>
      <xdr:spPr>
        <a:xfrm>
          <a:off x="3048000" y="7905750"/>
          <a:ext cx="609600" cy="228600"/>
        </a:xfrm>
        <a:prstGeom prst="rect">
          <a:avLst/>
        </a:prstGeom>
        <a:noFill/>
        <a:ln w="12700" cmpd="sng">
          <a:noFill/>
        </a:ln>
      </xdr:spPr>
    </xdr:pic>
    <xdr:clientData fLocksWithSheet="0"/>
  </xdr:twoCellAnchor>
  <xdr:twoCellAnchor editAs="oneCell">
    <xdr:from>
      <xdr:col>6</xdr:col>
      <xdr:colOff>38100</xdr:colOff>
      <xdr:row>32</xdr:row>
      <xdr:rowOff>152400</xdr:rowOff>
    </xdr:from>
    <xdr:to>
      <xdr:col>7</xdr:col>
      <xdr:colOff>38100</xdr:colOff>
      <xdr:row>34</xdr:row>
      <xdr:rowOff>57150</xdr:rowOff>
    </xdr:to>
    <xdr:pic>
      <xdr:nvPicPr>
        <xdr:cNvPr id="9" name="ComboBox8"/>
        <xdr:cNvPicPr preferRelativeResize="1">
          <a:picLocks noChangeAspect="1"/>
        </xdr:cNvPicPr>
      </xdr:nvPicPr>
      <xdr:blipFill>
        <a:blip r:embed="rId8"/>
        <a:stretch>
          <a:fillRect/>
        </a:stretch>
      </xdr:blipFill>
      <xdr:spPr>
        <a:xfrm>
          <a:off x="3048000" y="8829675"/>
          <a:ext cx="609600" cy="228600"/>
        </a:xfrm>
        <a:prstGeom prst="rect">
          <a:avLst/>
        </a:prstGeom>
        <a:noFill/>
        <a:ln w="12700" cmpd="sng">
          <a:noFill/>
        </a:ln>
      </xdr:spPr>
    </xdr:pic>
    <xdr:clientData fLocksWithSheet="0"/>
  </xdr:twoCellAnchor>
  <xdr:twoCellAnchor editAs="oneCell">
    <xdr:from>
      <xdr:col>6</xdr:col>
      <xdr:colOff>38100</xdr:colOff>
      <xdr:row>35</xdr:row>
      <xdr:rowOff>152400</xdr:rowOff>
    </xdr:from>
    <xdr:to>
      <xdr:col>7</xdr:col>
      <xdr:colOff>38100</xdr:colOff>
      <xdr:row>37</xdr:row>
      <xdr:rowOff>57150</xdr:rowOff>
    </xdr:to>
    <xdr:pic>
      <xdr:nvPicPr>
        <xdr:cNvPr id="10" name="ComboBox9"/>
        <xdr:cNvPicPr preferRelativeResize="1">
          <a:picLocks noChangeAspect="1"/>
        </xdr:cNvPicPr>
      </xdr:nvPicPr>
      <xdr:blipFill>
        <a:blip r:embed="rId9"/>
        <a:stretch>
          <a:fillRect/>
        </a:stretch>
      </xdr:blipFill>
      <xdr:spPr>
        <a:xfrm>
          <a:off x="3048000" y="9772650"/>
          <a:ext cx="609600" cy="228600"/>
        </a:xfrm>
        <a:prstGeom prst="rect">
          <a:avLst/>
        </a:prstGeom>
        <a:noFill/>
        <a:ln w="12700" cmpd="sng">
          <a:noFill/>
        </a:ln>
      </xdr:spPr>
    </xdr:pic>
    <xdr:clientData fLocksWithSheet="0"/>
  </xdr:twoCellAnchor>
  <xdr:twoCellAnchor editAs="oneCell">
    <xdr:from>
      <xdr:col>6</xdr:col>
      <xdr:colOff>28575</xdr:colOff>
      <xdr:row>39</xdr:row>
      <xdr:rowOff>0</xdr:rowOff>
    </xdr:from>
    <xdr:to>
      <xdr:col>7</xdr:col>
      <xdr:colOff>28575</xdr:colOff>
      <xdr:row>40</xdr:row>
      <xdr:rowOff>66675</xdr:rowOff>
    </xdr:to>
    <xdr:pic>
      <xdr:nvPicPr>
        <xdr:cNvPr id="11" name="ComboBox10"/>
        <xdr:cNvPicPr preferRelativeResize="1">
          <a:picLocks noChangeAspect="1"/>
        </xdr:cNvPicPr>
      </xdr:nvPicPr>
      <xdr:blipFill>
        <a:blip r:embed="rId10"/>
        <a:stretch>
          <a:fillRect/>
        </a:stretch>
      </xdr:blipFill>
      <xdr:spPr>
        <a:xfrm>
          <a:off x="3038475" y="10544175"/>
          <a:ext cx="609600" cy="228600"/>
        </a:xfrm>
        <a:prstGeom prst="rect">
          <a:avLst/>
        </a:prstGeom>
        <a:noFill/>
        <a:ln w="12700" cmpd="sng">
          <a:noFill/>
        </a:ln>
      </xdr:spPr>
    </xdr:pic>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10</xdr:row>
      <xdr:rowOff>57150</xdr:rowOff>
    </xdr:from>
    <xdr:to>
      <xdr:col>8</xdr:col>
      <xdr:colOff>457200</xdr:colOff>
      <xdr:row>14</xdr:row>
      <xdr:rowOff>0</xdr:rowOff>
    </xdr:to>
    <xdr:sp macro="[1]!Oval91_Click">
      <xdr:nvSpPr>
        <xdr:cNvPr id="1" name="AutoShape 1"/>
        <xdr:cNvSpPr>
          <a:spLocks/>
        </xdr:cNvSpPr>
      </xdr:nvSpPr>
      <xdr:spPr>
        <a:xfrm>
          <a:off x="5000625" y="3038475"/>
          <a:ext cx="2705100" cy="1771650"/>
        </a:xfrm>
        <a:prstGeom prst="diamond">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10</xdr:col>
      <xdr:colOff>0</xdr:colOff>
      <xdr:row>14</xdr:row>
      <xdr:rowOff>142875</xdr:rowOff>
    </xdr:from>
    <xdr:ext cx="76200" cy="200025"/>
    <xdr:sp fLocksText="0">
      <xdr:nvSpPr>
        <xdr:cNvPr id="2" name="Text Box 2"/>
        <xdr:cNvSpPr txBox="1">
          <a:spLocks noChangeArrowheads="1"/>
        </xdr:cNvSpPr>
      </xdr:nvSpPr>
      <xdr:spPr>
        <a:xfrm>
          <a:off x="10048875" y="4953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0</xdr:row>
      <xdr:rowOff>76200</xdr:rowOff>
    </xdr:from>
    <xdr:ext cx="8763000" cy="342900"/>
    <xdr:sp>
      <xdr:nvSpPr>
        <xdr:cNvPr id="3" name="Text Box 5"/>
        <xdr:cNvSpPr txBox="1">
          <a:spLocks noChangeArrowheads="1"/>
        </xdr:cNvSpPr>
      </xdr:nvSpPr>
      <xdr:spPr>
        <a:xfrm>
          <a:off x="647700" y="76200"/>
          <a:ext cx="8763000" cy="342900"/>
        </a:xfrm>
        <a:prstGeom prst="rect">
          <a:avLst/>
        </a:prstGeom>
        <a:solidFill>
          <a:srgbClr val="000080"/>
        </a:solidFill>
        <a:ln w="12700" cmpd="sng">
          <a:noFill/>
        </a:ln>
      </xdr:spPr>
      <xdr:txBody>
        <a:bodyPr vertOverflow="clip" wrap="square" anchor="ctr"/>
        <a:p>
          <a:pPr algn="l">
            <a:defRPr/>
          </a:pPr>
          <a:r>
            <a:rPr lang="en-US" cap="none" sz="1400" b="1" i="0" u="none" baseline="0">
              <a:solidFill>
                <a:srgbClr val="FFFFFF"/>
              </a:solidFill>
              <a:latin typeface="Verdana"/>
              <a:ea typeface="Verdana"/>
              <a:cs typeface="Verdana"/>
            </a:rPr>
            <a:t>What are the synergies and/or barriers to implementing revised project activities?
</a:t>
          </a:r>
          <a:r>
            <a:rPr lang="en-US" cap="none" sz="1400" b="1" i="0" u="none" baseline="0">
              <a:solidFill>
                <a:srgbClr val="FFFFFF"/>
              </a:solidFill>
              <a:latin typeface="Verdana"/>
              <a:ea typeface="Verdana"/>
              <a:cs typeface="Verdana"/>
            </a:rPr>
            <a:t>
</a:t>
          </a:r>
          <a:r>
            <a:rPr lang="en-US" cap="none" sz="1400" b="1" i="0" u="none" baseline="0">
              <a:solidFill>
                <a:srgbClr val="FFFFFF"/>
              </a:solidFill>
              <a:latin typeface="Verdana"/>
              <a:ea typeface="Verdana"/>
              <a:cs typeface="Verdana"/>
            </a:rPr>
            <a:t>
</a:t>
          </a:r>
          <a:r>
            <a:rPr lang="en-US" cap="none" sz="1400" b="1" i="0" u="none" baseline="0">
              <a:solidFill>
                <a:srgbClr val="FFFFFF"/>
              </a:solidFill>
              <a:latin typeface="Verdana"/>
              <a:ea typeface="Verdana"/>
              <a:cs typeface="Verdana"/>
            </a:rPr>
            <a:t>
</a:t>
          </a:r>
          <a:r>
            <a:rPr lang="en-US" cap="none" sz="1400" b="0" i="0" u="none" baseline="0">
              <a:solidFill>
                <a:srgbClr val="FFFFFF"/>
              </a:solidFill>
              <a:latin typeface="Verdana"/>
              <a:ea typeface="Verdana"/>
              <a:cs typeface="Verdana"/>
            </a:rPr>
            <a:t>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10</xdr:row>
      <xdr:rowOff>57150</xdr:rowOff>
    </xdr:from>
    <xdr:to>
      <xdr:col>6</xdr:col>
      <xdr:colOff>0</xdr:colOff>
      <xdr:row>14</xdr:row>
      <xdr:rowOff>0</xdr:rowOff>
    </xdr:to>
    <xdr:sp macro="[1]!Oval91_Click">
      <xdr:nvSpPr>
        <xdr:cNvPr id="1" name="AutoShape 1"/>
        <xdr:cNvSpPr>
          <a:spLocks/>
        </xdr:cNvSpPr>
      </xdr:nvSpPr>
      <xdr:spPr>
        <a:xfrm>
          <a:off x="9725025" y="4171950"/>
          <a:ext cx="0" cy="3371850"/>
        </a:xfrm>
        <a:prstGeom prst="diamond">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0</xdr:colOff>
      <xdr:row>14</xdr:row>
      <xdr:rowOff>142875</xdr:rowOff>
    </xdr:from>
    <xdr:ext cx="76200" cy="200025"/>
    <xdr:sp fLocksText="0">
      <xdr:nvSpPr>
        <xdr:cNvPr id="2" name="Text Box 2"/>
        <xdr:cNvSpPr txBox="1">
          <a:spLocks noChangeArrowheads="1"/>
        </xdr:cNvSpPr>
      </xdr:nvSpPr>
      <xdr:spPr>
        <a:xfrm>
          <a:off x="9725025" y="7686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0</xdr:row>
      <xdr:rowOff>76200</xdr:rowOff>
    </xdr:from>
    <xdr:ext cx="10077450" cy="342900"/>
    <xdr:sp>
      <xdr:nvSpPr>
        <xdr:cNvPr id="3" name="Text Box 4"/>
        <xdr:cNvSpPr txBox="1">
          <a:spLocks noChangeArrowheads="1"/>
        </xdr:cNvSpPr>
      </xdr:nvSpPr>
      <xdr:spPr>
        <a:xfrm>
          <a:off x="647700" y="76200"/>
          <a:ext cx="10077450" cy="342900"/>
        </a:xfrm>
        <a:prstGeom prst="rect">
          <a:avLst/>
        </a:prstGeom>
        <a:solidFill>
          <a:srgbClr val="000080"/>
        </a:solidFill>
        <a:ln w="12700" cmpd="sng">
          <a:noFill/>
        </a:ln>
      </xdr:spPr>
      <xdr:txBody>
        <a:bodyPr vertOverflow="clip" wrap="square" anchor="ctr"/>
        <a:p>
          <a:pPr algn="l">
            <a:defRPr/>
          </a:pPr>
          <a:r>
            <a:rPr lang="en-US" cap="none" sz="1400" b="1" i="0" u="none" baseline="0">
              <a:solidFill>
                <a:srgbClr val="FFFFFF"/>
              </a:solidFill>
            </a:rPr>
            <a:t>Quais são as sinergias e/ou barreiras para a implementação das actividades revistas do projecto?</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4</xdr:row>
      <xdr:rowOff>19050</xdr:rowOff>
    </xdr:from>
    <xdr:to>
      <xdr:col>9</xdr:col>
      <xdr:colOff>247650</xdr:colOff>
      <xdr:row>21</xdr:row>
      <xdr:rowOff>104775</xdr:rowOff>
    </xdr:to>
    <xdr:sp>
      <xdr:nvSpPr>
        <xdr:cNvPr id="1" name="Text Box 1"/>
        <xdr:cNvSpPr txBox="1">
          <a:spLocks noChangeArrowheads="1"/>
        </xdr:cNvSpPr>
      </xdr:nvSpPr>
      <xdr:spPr>
        <a:xfrm>
          <a:off x="381000" y="666750"/>
          <a:ext cx="5353050" cy="2838450"/>
        </a:xfrm>
        <a:prstGeom prst="rect">
          <a:avLst/>
        </a:prstGeom>
        <a:noFill/>
        <a:ln w="9525" cmpd="sng">
          <a:noFill/>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Fundamentação: Os perigos climáticos devem ser integrados nos projectos do nível comunitário
</a:t>
          </a:r>
          <a:r>
            <a:rPr lang="en-US" cap="none" sz="1000" b="1"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A variabilidade climática é uma das pressões que as comunidades locais enfrentam. Apesar de não ser a mais importante, ela deve ser considerada na formulação e implementação de projectos de nível local, particularmente nas comunidades sensíveis a mudanças climáticas e/ou recursos de subsistência dependentes da natureza. O início de mudança climática de longo prazo, que irá piorar as pressões relacionadas com o clima existentes, providencia um incentivo acrescido para abordar os perigos climáticos num projecto</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Contudo, muitos projectos não são esboçados com uma atenção explícita dos perigos climáticos e de como podem afectar os meios de subsistência. Mais raros ainda são os projectos que tomam em consideração as implicações de longo prazo das mudanças climáticas e como as actividades do projecto poderão ser (a) afectadas pelos impactos, e/ou (b) influenciar a capacidade local de adaptação. Este segundo ponto – Compreender a influência do projecto sobre a - capacidade de adaptação local constitui o enfoque principal da CRISTAL</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p>
      </xdr:txBody>
    </xdr:sp>
    <xdr:clientData/>
  </xdr:twoCellAnchor>
  <xdr:oneCellAnchor>
    <xdr:from>
      <xdr:col>0</xdr:col>
      <xdr:colOff>409575</xdr:colOff>
      <xdr:row>0</xdr:row>
      <xdr:rowOff>95250</xdr:rowOff>
    </xdr:from>
    <xdr:ext cx="3409950" cy="381000"/>
    <xdr:sp>
      <xdr:nvSpPr>
        <xdr:cNvPr id="2" name="Text Box 3"/>
        <xdr:cNvSpPr txBox="1">
          <a:spLocks noChangeArrowheads="1"/>
        </xdr:cNvSpPr>
      </xdr:nvSpPr>
      <xdr:spPr>
        <a:xfrm>
          <a:off x="409575" y="95250"/>
          <a:ext cx="3409950" cy="381000"/>
        </a:xfrm>
        <a:prstGeom prst="rect">
          <a:avLst/>
        </a:prstGeom>
        <a:solidFill>
          <a:srgbClr val="000080"/>
        </a:solidFill>
        <a:ln w="12700" cmpd="sng">
          <a:noFill/>
        </a:ln>
      </xdr:spPr>
      <xdr:txBody>
        <a:bodyPr vertOverflow="clip" wrap="square" anchor="ctr"/>
        <a:p>
          <a:pPr algn="l">
            <a:defRPr/>
          </a:pPr>
          <a:r>
            <a:rPr lang="en-US" cap="none" sz="1800" b="1" i="0" u="none" baseline="0">
              <a:solidFill>
                <a:srgbClr val="FFFFFF"/>
              </a:solidFill>
            </a:rPr>
            <a:t>Introdução à CRiSTAL</a:t>
          </a:r>
        </a:p>
      </xdr:txBody>
    </xdr:sp>
    <xdr:clientData/>
  </xdr:oneCellAnchor>
  <xdr:twoCellAnchor>
    <xdr:from>
      <xdr:col>9</xdr:col>
      <xdr:colOff>447675</xdr:colOff>
      <xdr:row>5</xdr:row>
      <xdr:rowOff>9525</xdr:rowOff>
    </xdr:from>
    <xdr:to>
      <xdr:col>14</xdr:col>
      <xdr:colOff>257175</xdr:colOff>
      <xdr:row>18</xdr:row>
      <xdr:rowOff>0</xdr:rowOff>
    </xdr:to>
    <xdr:pic>
      <xdr:nvPicPr>
        <xdr:cNvPr id="3" name="Picture 4" descr="Maputo Training_1"/>
        <xdr:cNvPicPr preferRelativeResize="1">
          <a:picLocks noChangeAspect="1"/>
        </xdr:cNvPicPr>
      </xdr:nvPicPr>
      <xdr:blipFill>
        <a:blip r:embed="rId1"/>
        <a:stretch>
          <a:fillRect/>
        </a:stretch>
      </xdr:blipFill>
      <xdr:spPr>
        <a:xfrm>
          <a:off x="5934075" y="819150"/>
          <a:ext cx="2857500" cy="2095500"/>
        </a:xfrm>
        <a:prstGeom prst="rect">
          <a:avLst/>
        </a:prstGeom>
        <a:noFill/>
        <a:ln w="9525" cmpd="sng">
          <a:noFill/>
        </a:ln>
      </xdr:spPr>
    </xdr:pic>
    <xdr:clientData/>
  </xdr:twoCellAnchor>
  <xdr:twoCellAnchor>
    <xdr:from>
      <xdr:col>9</xdr:col>
      <xdr:colOff>438150</xdr:colOff>
      <xdr:row>31</xdr:row>
      <xdr:rowOff>38100</xdr:rowOff>
    </xdr:from>
    <xdr:to>
      <xdr:col>14</xdr:col>
      <xdr:colOff>247650</xdr:colOff>
      <xdr:row>44</xdr:row>
      <xdr:rowOff>76200</xdr:rowOff>
    </xdr:to>
    <xdr:pic>
      <xdr:nvPicPr>
        <xdr:cNvPr id="4" name="Picture 5" descr="men_talking_small"/>
        <xdr:cNvPicPr preferRelativeResize="1">
          <a:picLocks noChangeAspect="1"/>
        </xdr:cNvPicPr>
      </xdr:nvPicPr>
      <xdr:blipFill>
        <a:blip r:embed="rId2"/>
        <a:stretch>
          <a:fillRect/>
        </a:stretch>
      </xdr:blipFill>
      <xdr:spPr>
        <a:xfrm>
          <a:off x="5924550" y="5057775"/>
          <a:ext cx="2857500" cy="2143125"/>
        </a:xfrm>
        <a:prstGeom prst="rect">
          <a:avLst/>
        </a:prstGeom>
        <a:noFill/>
        <a:ln w="9525" cmpd="sng">
          <a:noFill/>
        </a:ln>
      </xdr:spPr>
    </xdr:pic>
    <xdr:clientData/>
  </xdr:twoCellAnchor>
  <xdr:twoCellAnchor>
    <xdr:from>
      <xdr:col>0</xdr:col>
      <xdr:colOff>390525</xdr:colOff>
      <xdr:row>21</xdr:row>
      <xdr:rowOff>152400</xdr:rowOff>
    </xdr:from>
    <xdr:to>
      <xdr:col>14</xdr:col>
      <xdr:colOff>323850</xdr:colOff>
      <xdr:row>29</xdr:row>
      <xdr:rowOff>85725</xdr:rowOff>
    </xdr:to>
    <xdr:sp>
      <xdr:nvSpPr>
        <xdr:cNvPr id="5" name="Text Box 8"/>
        <xdr:cNvSpPr txBox="1">
          <a:spLocks noChangeArrowheads="1"/>
        </xdr:cNvSpPr>
      </xdr:nvSpPr>
      <xdr:spPr>
        <a:xfrm>
          <a:off x="390525" y="3552825"/>
          <a:ext cx="8467725" cy="12287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Projectos de nível comunitário influenciam a vulnerabilidade local aos perigos climáticos e capacidade de adaptação. Por exemplo, os projectos que encorajam a dependência sobre uma determinada cultura cuja produção pode diminuir à medida que o clima muda pode aumentar a vulnerabilidade local. Contrariamente, projectos que promovem espécies de cereais resistentes, actividades diversificadas dos meios de subsistência e actividades de redução de perigo (tais como banco de sementes, condições de armazenamento, sistemas de aviso prévio) aumentam a capacidade de adaptação local. Sem uma ferramenta para avaliar os impactos de um projecto sobre alguns determinantes locais de vulnerabilidade e capacidade de adaptação, é difícil para os planificadores e gestores esboçarem actividades que promovem adaptação às mudanças climáticas.</a:t>
          </a:r>
        </a:p>
      </xdr:txBody>
    </xdr:sp>
    <xdr:clientData/>
  </xdr:twoCellAnchor>
  <xdr:twoCellAnchor>
    <xdr:from>
      <xdr:col>0</xdr:col>
      <xdr:colOff>409575</xdr:colOff>
      <xdr:row>30</xdr:row>
      <xdr:rowOff>66675</xdr:rowOff>
    </xdr:from>
    <xdr:to>
      <xdr:col>9</xdr:col>
      <xdr:colOff>276225</xdr:colOff>
      <xdr:row>47</xdr:row>
      <xdr:rowOff>104775</xdr:rowOff>
    </xdr:to>
    <xdr:sp>
      <xdr:nvSpPr>
        <xdr:cNvPr id="6" name="Text Box 9"/>
        <xdr:cNvSpPr txBox="1">
          <a:spLocks noChangeArrowheads="1"/>
        </xdr:cNvSpPr>
      </xdr:nvSpPr>
      <xdr:spPr>
        <a:xfrm>
          <a:off x="409575" y="4924425"/>
          <a:ext cx="5353050" cy="2790825"/>
        </a:xfrm>
        <a:prstGeom prst="rect">
          <a:avLst/>
        </a:prstGeom>
        <a:noFill/>
        <a:ln w="9525" cmpd="sng">
          <a:noFill/>
        </a:ln>
      </xdr:spPr>
      <xdr:txBody>
        <a:bodyPr vertOverflow="clip" wrap="square" lIns="36576" tIns="22860" rIns="0" bIns="0"/>
        <a:p>
          <a:pPr algn="l">
            <a:defRPr/>
          </a:pPr>
          <a:r>
            <a:rPr lang="en-US" cap="none" sz="1100" b="1" i="0" u="none" baseline="0">
              <a:solidFill>
                <a:srgbClr val="000000"/>
              </a:solidFill>
              <a:latin typeface="Verdana"/>
              <a:ea typeface="Verdana"/>
              <a:cs typeface="Verdana"/>
            </a:rPr>
            <a:t>Como é que CRISTAL ajuda-o a fazer isto?</a:t>
          </a:r>
          <a:r>
            <a:rPr lang="en-US" cap="none" sz="1100" b="1"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IISD, IUCN, SEI-US e a Intercooperation criaram a CRISTAL (Community-based Screening Tool -  Adaptation &amp; Livelihoods), uma ferramenta de apoio a tomada de decisão que ajuda as comunidades, planificadores e gestores de projectos 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Sistematicamente perceberem a ligação entre os meios locais de subsistência 
</a:t>
          </a:r>
          <a:r>
            <a:rPr lang="en-US" cap="none" sz="1000" b="0" i="0" u="none" baseline="0">
              <a:solidFill>
                <a:srgbClr val="000000"/>
              </a:solidFill>
              <a:latin typeface="Verdana"/>
              <a:ea typeface="Verdana"/>
              <a:cs typeface="Verdana"/>
            </a:rPr>
            <a:t>        e o clima</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 </a:t>
          </a:r>
          <a:r>
            <a:rPr lang="en-US" cap="none" sz="1000" b="0" i="0" u="none" baseline="0">
              <a:solidFill>
                <a:srgbClr val="000000"/>
              </a:solidFill>
              <a:latin typeface="Verdana"/>
              <a:ea typeface="Verdana"/>
              <a:cs typeface="Verdana"/>
            </a:rPr>
            <a:t>Avaliar os impactos do projecto sobre os recursos de subsistência vulneráveis 
</a:t>
          </a:r>
          <a:r>
            <a:rPr lang="en-US" cap="none" sz="1000" b="0" i="0" u="none" baseline="0">
              <a:solidFill>
                <a:srgbClr val="000000"/>
              </a:solidFill>
              <a:latin typeface="Verdana"/>
              <a:ea typeface="Verdana"/>
              <a:cs typeface="Verdana"/>
            </a:rPr>
            <a:t>        a perigos limáticos e importantes para sobrevivencia</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 </a:t>
          </a:r>
          <a:r>
            <a:rPr lang="en-US" cap="none" sz="1000" b="0" i="0" u="none" baseline="0">
              <a:solidFill>
                <a:srgbClr val="000000"/>
              </a:solidFill>
              <a:latin typeface="Verdana"/>
              <a:ea typeface="Verdana"/>
              <a:cs typeface="Verdana"/>
            </a:rPr>
            <a:t>Sugerir ajustamentos que possam melhorar um impacto do projecto sobre os 
</a:t>
          </a:r>
          <a:r>
            <a:rPr lang="en-US" cap="none" sz="1000" b="0" i="0" u="none" baseline="0">
              <a:solidFill>
                <a:srgbClr val="000000"/>
              </a:solidFill>
              <a:latin typeface="Verdana"/>
              <a:ea typeface="Verdana"/>
              <a:cs typeface="Verdana"/>
            </a:rPr>
            <a:t>        recursos de subsistência importantes para a capacidade de adaptação</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Para tornar isto possível, a CRISTAL está dividida em dois módulos: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1. </a:t>
          </a:r>
          <a:r>
            <a:rPr lang="en-US" cap="none" sz="1000" b="0" i="0" u="none" baseline="0">
              <a:solidFill>
                <a:srgbClr val="000000"/>
              </a:solidFill>
              <a:latin typeface="Verdana"/>
              <a:ea typeface="Verdana"/>
              <a:cs typeface="Verdana"/>
            </a:rPr>
            <a:t>Módulo 1: Sintetiza a informação sobre o clima e os meios de subsistência</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2. </a:t>
          </a:r>
          <a:r>
            <a:rPr lang="en-US" cap="none" sz="1000" b="0" i="0" u="none" baseline="0">
              <a:solidFill>
                <a:srgbClr val="000000"/>
              </a:solidFill>
              <a:latin typeface="Verdana"/>
              <a:ea typeface="Verdana"/>
              <a:cs typeface="Verdana"/>
            </a:rPr>
            <a:t>Módulo 2: Planeamento e gestão de projectos para adaptação climática.</a:t>
          </a:r>
          <a:r>
            <a:rPr lang="en-US" cap="none" sz="1000" b="0" i="0" u="none" baseline="0">
              <a:solidFill>
                <a:srgbClr val="000000"/>
              </a:solidFill>
              <a:latin typeface="Verdana"/>
              <a:ea typeface="Verdana"/>
              <a:cs typeface="Verdana"/>
            </a:rPr>
            <a:t> </a:t>
          </a:r>
        </a:p>
      </xdr:txBody>
    </xdr:sp>
    <xdr:clientData/>
  </xdr:twoCellAnchor>
  <xdr:twoCellAnchor>
    <xdr:from>
      <xdr:col>0</xdr:col>
      <xdr:colOff>419100</xdr:colOff>
      <xdr:row>48</xdr:row>
      <xdr:rowOff>19050</xdr:rowOff>
    </xdr:from>
    <xdr:to>
      <xdr:col>14</xdr:col>
      <xdr:colOff>323850</xdr:colOff>
      <xdr:row>62</xdr:row>
      <xdr:rowOff>133350</xdr:rowOff>
    </xdr:to>
    <xdr:sp>
      <xdr:nvSpPr>
        <xdr:cNvPr id="7" name="Text Box 10"/>
        <xdr:cNvSpPr txBox="1">
          <a:spLocks noChangeArrowheads="1"/>
        </xdr:cNvSpPr>
      </xdr:nvSpPr>
      <xdr:spPr>
        <a:xfrm>
          <a:off x="419100" y="7791450"/>
          <a:ext cx="8439150" cy="23812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Verdana"/>
              <a:ea typeface="Verdana"/>
              <a:cs typeface="Verdana"/>
            </a:rPr>
            <a:t>O primeiro módulo visa ajudá-lo a recolher e organizar a informação sobre o contexto climático e o dos meios de subsistência da área do projecto. O segundo módulo irá depois usar esta informação para ajudá-lo a analisar como é que um projecto afecta a vulnerabilidade local e a capacidade de adaptação, dando uma base para sugerir ajustamentos do projecto de forma a promover adaptação a mudanças climáticas. Para que se possa usar o módulo 2 deve-se concluir/preencher o módulo 1.</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Para uma explicação mais detalhada da estrutura do CRISTAL e sua fundamentação lógica, consulte o Manual do Usuário.</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Para começar a usar o CRISTAL dê um clique na tecla da folha de trabalho </a:t>
          </a:r>
          <a:r>
            <a:rPr lang="en-US" cap="none" sz="1000" b="0" i="0" u="none" baseline="0">
              <a:solidFill>
                <a:srgbClr val="000000"/>
              </a:solidFill>
              <a:latin typeface="Verdana"/>
              <a:ea typeface="Verdana"/>
              <a:cs typeface="Verdana"/>
            </a:rPr>
            <a:t>‘</a:t>
          </a:r>
          <a:r>
            <a:rPr lang="en-US" cap="none" sz="1000" b="0" i="1" u="none" baseline="0">
              <a:solidFill>
                <a:srgbClr val="000000"/>
              </a:solidFill>
              <a:latin typeface="Verdana"/>
              <a:ea typeface="Verdana"/>
              <a:cs typeface="Verdana"/>
            </a:rPr>
            <a:t>Informação do Projecto’</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abaixo</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Utilização do programa CRISTAL</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Pode navegar ao longo do processo CRISTAL preenchendo cada folha de trabalho da esquerda para a direita. Pode se movimentar para frente e para trás ao dar um clique na tecla apropriada. Lembre-se de gravar o seu trabalho frequentemente. Grave o seu trabalho como uma folha de cálculo Excel (.xls) clicando File &gt; </a:t>
          </a:r>
          <a:r>
            <a:rPr lang="en-US" cap="none" sz="1000" b="0" i="1" u="none" baseline="0">
              <a:solidFill>
                <a:srgbClr val="000000"/>
              </a:solidFill>
              <a:latin typeface="Verdana"/>
              <a:ea typeface="Verdana"/>
              <a:cs typeface="Verdana"/>
            </a:rPr>
            <a:t>Save As</a:t>
          </a:r>
          <a:r>
            <a:rPr lang="en-US" cap="none" sz="1000" b="0" i="0" u="none" baseline="0">
              <a:solidFill>
                <a:srgbClr val="000000"/>
              </a:solidFill>
              <a:latin typeface="Verdana"/>
              <a:ea typeface="Verdana"/>
              <a:cs typeface="Verdana"/>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0</xdr:row>
      <xdr:rowOff>76200</xdr:rowOff>
    </xdr:from>
    <xdr:ext cx="4305300" cy="381000"/>
    <xdr:sp>
      <xdr:nvSpPr>
        <xdr:cNvPr id="1" name="Text Box 7"/>
        <xdr:cNvSpPr txBox="1">
          <a:spLocks noChangeArrowheads="1"/>
        </xdr:cNvSpPr>
      </xdr:nvSpPr>
      <xdr:spPr>
        <a:xfrm>
          <a:off x="628650" y="76200"/>
          <a:ext cx="4305300" cy="381000"/>
        </a:xfrm>
        <a:prstGeom prst="rect">
          <a:avLst/>
        </a:prstGeom>
        <a:solidFill>
          <a:srgbClr val="000080"/>
        </a:solidFill>
        <a:ln w="12700" cmpd="sng">
          <a:noFill/>
        </a:ln>
      </xdr:spPr>
      <xdr:txBody>
        <a:bodyPr vertOverflow="clip" wrap="square" anchor="ctr"/>
        <a:p>
          <a:pPr algn="l">
            <a:defRPr/>
          </a:pPr>
          <a:r>
            <a:rPr lang="en-US" cap="none" sz="1800" b="1" i="0" u="none" baseline="0">
              <a:solidFill>
                <a:srgbClr val="FFFFFF"/>
              </a:solidFill>
            </a:rPr>
            <a:t>Informação do Projecto</a:t>
          </a:r>
        </a:p>
      </xdr:txBody>
    </xdr:sp>
    <xdr:clientData/>
  </xdr:oneCellAnchor>
  <xdr:twoCellAnchor editAs="oneCell">
    <xdr:from>
      <xdr:col>10</xdr:col>
      <xdr:colOff>295275</xdr:colOff>
      <xdr:row>95</xdr:row>
      <xdr:rowOff>9525</xdr:rowOff>
    </xdr:from>
    <xdr:to>
      <xdr:col>15</xdr:col>
      <xdr:colOff>542925</xdr:colOff>
      <xdr:row>102</xdr:row>
      <xdr:rowOff>9525</xdr:rowOff>
    </xdr:to>
    <xdr:pic>
      <xdr:nvPicPr>
        <xdr:cNvPr id="2" name="txtProjectContext"/>
        <xdr:cNvPicPr preferRelativeResize="1">
          <a:picLocks noChangeAspect="1"/>
        </xdr:cNvPicPr>
      </xdr:nvPicPr>
      <xdr:blipFill>
        <a:blip r:embed="rId1"/>
        <a:stretch>
          <a:fillRect/>
        </a:stretch>
      </xdr:blipFill>
      <xdr:spPr>
        <a:xfrm>
          <a:off x="6391275" y="15468600"/>
          <a:ext cx="3295650" cy="1152525"/>
        </a:xfrm>
        <a:prstGeom prst="rect">
          <a:avLst/>
        </a:prstGeom>
        <a:noFill/>
        <a:ln w="12700"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12</xdr:row>
      <xdr:rowOff>38100</xdr:rowOff>
    </xdr:from>
    <xdr:to>
      <xdr:col>13</xdr:col>
      <xdr:colOff>552450</xdr:colOff>
      <xdr:row>12</xdr:row>
      <xdr:rowOff>304800</xdr:rowOff>
    </xdr:to>
    <xdr:sp>
      <xdr:nvSpPr>
        <xdr:cNvPr id="1" name="Text Box 5"/>
        <xdr:cNvSpPr txBox="1">
          <a:spLocks noChangeArrowheads="1"/>
        </xdr:cNvSpPr>
      </xdr:nvSpPr>
      <xdr:spPr>
        <a:xfrm>
          <a:off x="552450" y="2133600"/>
          <a:ext cx="7924800" cy="266700"/>
        </a:xfrm>
        <a:prstGeom prst="rect">
          <a:avLst/>
        </a:prstGeom>
        <a:noFill/>
        <a:ln w="12700" cmpd="sng">
          <a:noFill/>
        </a:ln>
      </xdr:spPr>
      <xdr:txBody>
        <a:bodyPr vertOverflow="clip" wrap="square"/>
        <a:p>
          <a:pPr algn="l">
            <a:defRPr/>
          </a:pPr>
          <a:r>
            <a:rPr lang="en-US" cap="none" sz="1000" b="1" i="0" u="none" baseline="0">
              <a:solidFill>
                <a:srgbClr val="000000"/>
              </a:solidFill>
              <a:latin typeface="Verdana"/>
              <a:ea typeface="Verdana"/>
              <a:cs typeface="Verdana"/>
            </a:rPr>
            <a:t>Notas Regionais</a:t>
          </a:r>
          <a:r>
            <a:rPr lang="en-US" cap="none" sz="1000" b="0" i="0" u="none" baseline="0">
              <a:solidFill>
                <a:srgbClr val="000000"/>
              </a:solidFill>
              <a:latin typeface="Verdana"/>
              <a:ea typeface="Verdana"/>
              <a:cs typeface="Verdana"/>
            </a:rPr>
            <a:t>: Quais são os impactos (observados/previstos) das mudanças climáticas na região do seu projecto?</a:t>
          </a:r>
        </a:p>
      </xdr:txBody>
    </xdr:sp>
    <xdr:clientData/>
  </xdr:twoCellAnchor>
  <xdr:twoCellAnchor>
    <xdr:from>
      <xdr:col>0</xdr:col>
      <xdr:colOff>590550</xdr:colOff>
      <xdr:row>21</xdr:row>
      <xdr:rowOff>66675</xdr:rowOff>
    </xdr:from>
    <xdr:to>
      <xdr:col>13</xdr:col>
      <xdr:colOff>514350</xdr:colOff>
      <xdr:row>21</xdr:row>
      <xdr:rowOff>314325</xdr:rowOff>
    </xdr:to>
    <xdr:sp>
      <xdr:nvSpPr>
        <xdr:cNvPr id="2" name="Text Box 7"/>
        <xdr:cNvSpPr txBox="1">
          <a:spLocks noChangeArrowheads="1"/>
        </xdr:cNvSpPr>
      </xdr:nvSpPr>
      <xdr:spPr>
        <a:xfrm>
          <a:off x="590550" y="3848100"/>
          <a:ext cx="7848600" cy="247650"/>
        </a:xfrm>
        <a:prstGeom prst="rect">
          <a:avLst/>
        </a:prstGeom>
        <a:noFill/>
        <a:ln w="12700" cmpd="sng">
          <a:noFill/>
        </a:ln>
      </xdr:spPr>
      <xdr:txBody>
        <a:bodyPr vertOverflow="clip" wrap="square"/>
        <a:p>
          <a:pPr algn="l">
            <a:defRPr/>
          </a:pPr>
          <a:r>
            <a:rPr lang="en-US" cap="none" sz="1000" b="1" i="0" u="none" baseline="0">
              <a:solidFill>
                <a:srgbClr val="000000"/>
              </a:solidFill>
              <a:latin typeface="Verdana"/>
              <a:ea typeface="Verdana"/>
              <a:cs typeface="Verdana"/>
            </a:rPr>
            <a:t>Notas do país</a:t>
          </a:r>
          <a:r>
            <a:rPr lang="en-US" cap="none" sz="1000" b="0" i="0" u="none" baseline="0">
              <a:solidFill>
                <a:srgbClr val="000000"/>
              </a:solidFill>
              <a:latin typeface="Verdana"/>
              <a:ea typeface="Verdana"/>
              <a:cs typeface="Verdana"/>
            </a:rPr>
            <a:t>: Quais são os impactos (observados/previstos) das mudanças climáticas no país do seu projecto?</a:t>
          </a:r>
        </a:p>
      </xdr:txBody>
    </xdr:sp>
    <xdr:clientData/>
  </xdr:twoCellAnchor>
  <xdr:twoCellAnchor>
    <xdr:from>
      <xdr:col>0</xdr:col>
      <xdr:colOff>590550</xdr:colOff>
      <xdr:row>29</xdr:row>
      <xdr:rowOff>142875</xdr:rowOff>
    </xdr:from>
    <xdr:to>
      <xdr:col>14</xdr:col>
      <xdr:colOff>9525</xdr:colOff>
      <xdr:row>30</xdr:row>
      <xdr:rowOff>381000</xdr:rowOff>
    </xdr:to>
    <xdr:sp>
      <xdr:nvSpPr>
        <xdr:cNvPr id="3" name="Text Box 8"/>
        <xdr:cNvSpPr txBox="1">
          <a:spLocks noChangeArrowheads="1"/>
        </xdr:cNvSpPr>
      </xdr:nvSpPr>
      <xdr:spPr>
        <a:xfrm>
          <a:off x="590550" y="5410200"/>
          <a:ext cx="7953375" cy="428625"/>
        </a:xfrm>
        <a:prstGeom prst="rect">
          <a:avLst/>
        </a:prstGeom>
        <a:noFill/>
        <a:ln w="12700" cmpd="sng">
          <a:noFill/>
        </a:ln>
      </xdr:spPr>
      <xdr:txBody>
        <a:bodyPr vertOverflow="clip" wrap="square"/>
        <a:p>
          <a:pPr algn="l">
            <a:defRPr/>
          </a:pPr>
          <a:r>
            <a:rPr lang="en-US" cap="none" sz="1000" b="1" i="0" u="none" baseline="0">
              <a:solidFill>
                <a:srgbClr val="000000"/>
              </a:solidFill>
              <a:latin typeface="Verdana"/>
              <a:ea typeface="Verdana"/>
              <a:cs typeface="Verdana"/>
            </a:rPr>
            <a:t>Notas das zonas ecológicas</a:t>
          </a:r>
          <a:r>
            <a:rPr lang="en-US" cap="none" sz="1000" b="0" i="0" u="none" baseline="0">
              <a:solidFill>
                <a:srgbClr val="000000"/>
              </a:solidFill>
              <a:latin typeface="Verdana"/>
              <a:ea typeface="Verdana"/>
              <a:cs typeface="Verdana"/>
            </a:rPr>
            <a:t>: Quais são os impactos (observados/previstos) das mudanças climáticas na sua zona ecológica do projecto?</a:t>
          </a:r>
        </a:p>
      </xdr:txBody>
    </xdr:sp>
    <xdr:clientData/>
  </xdr:twoCellAnchor>
  <xdr:oneCellAnchor>
    <xdr:from>
      <xdr:col>1</xdr:col>
      <xdr:colOff>19050</xdr:colOff>
      <xdr:row>1</xdr:row>
      <xdr:rowOff>47625</xdr:rowOff>
    </xdr:from>
    <xdr:ext cx="7934325" cy="409575"/>
    <xdr:sp>
      <xdr:nvSpPr>
        <xdr:cNvPr id="4" name="Text Box 9"/>
        <xdr:cNvSpPr txBox="1">
          <a:spLocks noChangeArrowheads="1"/>
        </xdr:cNvSpPr>
      </xdr:nvSpPr>
      <xdr:spPr>
        <a:xfrm>
          <a:off x="628650" y="209550"/>
          <a:ext cx="7934325" cy="409575"/>
        </a:xfrm>
        <a:prstGeom prst="rect">
          <a:avLst/>
        </a:prstGeom>
        <a:solidFill>
          <a:srgbClr val="000080"/>
        </a:solidFill>
        <a:ln w="12700" cmpd="sng">
          <a:noFill/>
        </a:ln>
      </xdr:spPr>
      <xdr:txBody>
        <a:bodyPr vertOverflow="clip" wrap="square" anchor="ctr"/>
        <a:p>
          <a:pPr algn="l">
            <a:defRPr/>
          </a:pPr>
          <a:r>
            <a:rPr lang="en-US" cap="none" sz="1300" b="1" i="0" u="none" baseline="0">
              <a:solidFill>
                <a:srgbClr val="FFFFFF"/>
              </a:solidFill>
            </a:rPr>
            <a:t>Quais são os impactos das mudanças climáticas previstos na área de projecto?</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14</xdr:row>
      <xdr:rowOff>47625</xdr:rowOff>
    </xdr:from>
    <xdr:to>
      <xdr:col>4</xdr:col>
      <xdr:colOff>161925</xdr:colOff>
      <xdr:row>44</xdr:row>
      <xdr:rowOff>47625</xdr:rowOff>
    </xdr:to>
    <xdr:grpSp>
      <xdr:nvGrpSpPr>
        <xdr:cNvPr id="1" name="Group 9"/>
        <xdr:cNvGrpSpPr>
          <a:grpSpLocks/>
        </xdr:cNvGrpSpPr>
      </xdr:nvGrpSpPr>
      <xdr:grpSpPr>
        <a:xfrm>
          <a:off x="1276350" y="2838450"/>
          <a:ext cx="1762125" cy="8591550"/>
          <a:chOff x="148" y="153"/>
          <a:chExt cx="269" cy="496"/>
        </a:xfrm>
        <a:solidFill>
          <a:srgbClr val="FFFFFF"/>
        </a:solidFill>
      </xdr:grpSpPr>
      <xdr:sp>
        <xdr:nvSpPr>
          <xdr:cNvPr id="2" name="Line 5"/>
          <xdr:cNvSpPr>
            <a:spLocks/>
          </xdr:cNvSpPr>
        </xdr:nvSpPr>
        <xdr:spPr>
          <a:xfrm>
            <a:off x="154" y="153"/>
            <a:ext cx="263" cy="0"/>
          </a:xfrm>
          <a:prstGeom prst="line">
            <a:avLst/>
          </a:prstGeom>
          <a:noFill/>
          <a:ln w="381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 name="Line 7"/>
          <xdr:cNvSpPr>
            <a:spLocks/>
          </xdr:cNvSpPr>
        </xdr:nvSpPr>
        <xdr:spPr>
          <a:xfrm>
            <a:off x="148" y="399"/>
            <a:ext cx="263" cy="0"/>
          </a:xfrm>
          <a:prstGeom prst="line">
            <a:avLst/>
          </a:prstGeom>
          <a:noFill/>
          <a:ln w="381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 name="Line 8"/>
          <xdr:cNvSpPr>
            <a:spLocks/>
          </xdr:cNvSpPr>
        </xdr:nvSpPr>
        <xdr:spPr>
          <a:xfrm>
            <a:off x="148" y="649"/>
            <a:ext cx="263" cy="0"/>
          </a:xfrm>
          <a:prstGeom prst="line">
            <a:avLst/>
          </a:prstGeom>
          <a:noFill/>
          <a:ln w="381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323850</xdr:colOff>
      <xdr:row>11</xdr:row>
      <xdr:rowOff>85725</xdr:rowOff>
    </xdr:from>
    <xdr:to>
      <xdr:col>0</xdr:col>
      <xdr:colOff>600075</xdr:colOff>
      <xdr:row>15</xdr:row>
      <xdr:rowOff>133350</xdr:rowOff>
    </xdr:to>
    <xdr:grpSp>
      <xdr:nvGrpSpPr>
        <xdr:cNvPr id="5" name="Group 64"/>
        <xdr:cNvGrpSpPr>
          <a:grpSpLocks/>
        </xdr:cNvGrpSpPr>
      </xdr:nvGrpSpPr>
      <xdr:grpSpPr>
        <a:xfrm>
          <a:off x="323850" y="1962150"/>
          <a:ext cx="276225" cy="1123950"/>
          <a:chOff x="34" y="153"/>
          <a:chExt cx="29" cy="66"/>
        </a:xfrm>
        <a:solidFill>
          <a:srgbClr val="FFFFFF"/>
        </a:solidFill>
      </xdr:grpSpPr>
      <xdr:sp>
        <xdr:nvSpPr>
          <xdr:cNvPr id="6" name="Line 37"/>
          <xdr:cNvSpPr>
            <a:spLocks/>
          </xdr:cNvSpPr>
        </xdr:nvSpPr>
        <xdr:spPr>
          <a:xfrm rot="5400000">
            <a:off x="10" y="179"/>
            <a:ext cx="54" cy="1"/>
          </a:xfrm>
          <a:prstGeom prst="line">
            <a:avLst/>
          </a:prstGeom>
          <a:noFill/>
          <a:ln w="381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61"/>
          <xdr:cNvSpPr>
            <a:spLocks/>
          </xdr:cNvSpPr>
        </xdr:nvSpPr>
        <xdr:spPr>
          <a:xfrm rot="5400000" flipH="1" flipV="1">
            <a:off x="46" y="194"/>
            <a:ext cx="0" cy="25"/>
          </a:xfrm>
          <a:prstGeom prst="line">
            <a:avLst/>
          </a:prstGeom>
          <a:noFill/>
          <a:ln w="381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Line 62"/>
          <xdr:cNvSpPr>
            <a:spLocks/>
          </xdr:cNvSpPr>
        </xdr:nvSpPr>
        <xdr:spPr>
          <a:xfrm rot="5400000" flipH="1" flipV="1">
            <a:off x="48" y="144"/>
            <a:ext cx="0" cy="25"/>
          </a:xfrm>
          <a:prstGeom prst="line">
            <a:avLst/>
          </a:prstGeom>
          <a:noFill/>
          <a:ln w="381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323850</xdr:colOff>
      <xdr:row>26</xdr:row>
      <xdr:rowOff>104775</xdr:rowOff>
    </xdr:from>
    <xdr:to>
      <xdr:col>0</xdr:col>
      <xdr:colOff>600075</xdr:colOff>
      <xdr:row>31</xdr:row>
      <xdr:rowOff>9525</xdr:rowOff>
    </xdr:to>
    <xdr:grpSp>
      <xdr:nvGrpSpPr>
        <xdr:cNvPr id="9" name="Group 65"/>
        <xdr:cNvGrpSpPr>
          <a:grpSpLocks/>
        </xdr:cNvGrpSpPr>
      </xdr:nvGrpSpPr>
      <xdr:grpSpPr>
        <a:xfrm>
          <a:off x="323850" y="7419975"/>
          <a:ext cx="276225" cy="1238250"/>
          <a:chOff x="34" y="153"/>
          <a:chExt cx="29" cy="66"/>
        </a:xfrm>
        <a:solidFill>
          <a:srgbClr val="FFFFFF"/>
        </a:solidFill>
      </xdr:grpSpPr>
      <xdr:sp>
        <xdr:nvSpPr>
          <xdr:cNvPr id="10" name="Line 66"/>
          <xdr:cNvSpPr>
            <a:spLocks/>
          </xdr:cNvSpPr>
        </xdr:nvSpPr>
        <xdr:spPr>
          <a:xfrm rot="5400000">
            <a:off x="10" y="179"/>
            <a:ext cx="54" cy="1"/>
          </a:xfrm>
          <a:prstGeom prst="line">
            <a:avLst/>
          </a:prstGeom>
          <a:noFill/>
          <a:ln w="381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67"/>
          <xdr:cNvSpPr>
            <a:spLocks/>
          </xdr:cNvSpPr>
        </xdr:nvSpPr>
        <xdr:spPr>
          <a:xfrm rot="5400000" flipH="1" flipV="1">
            <a:off x="46" y="194"/>
            <a:ext cx="0" cy="25"/>
          </a:xfrm>
          <a:prstGeom prst="line">
            <a:avLst/>
          </a:prstGeom>
          <a:noFill/>
          <a:ln w="381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2" name="Line 68"/>
          <xdr:cNvSpPr>
            <a:spLocks/>
          </xdr:cNvSpPr>
        </xdr:nvSpPr>
        <xdr:spPr>
          <a:xfrm rot="5400000" flipH="1" flipV="1">
            <a:off x="48" y="144"/>
            <a:ext cx="0" cy="25"/>
          </a:xfrm>
          <a:prstGeom prst="line">
            <a:avLst/>
          </a:prstGeom>
          <a:noFill/>
          <a:ln w="381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323850</xdr:colOff>
      <xdr:row>41</xdr:row>
      <xdr:rowOff>95250</xdr:rowOff>
    </xdr:from>
    <xdr:to>
      <xdr:col>0</xdr:col>
      <xdr:colOff>600075</xdr:colOff>
      <xdr:row>46</xdr:row>
      <xdr:rowOff>0</xdr:rowOff>
    </xdr:to>
    <xdr:grpSp>
      <xdr:nvGrpSpPr>
        <xdr:cNvPr id="13" name="Group 69"/>
        <xdr:cNvGrpSpPr>
          <a:grpSpLocks/>
        </xdr:cNvGrpSpPr>
      </xdr:nvGrpSpPr>
      <xdr:grpSpPr>
        <a:xfrm>
          <a:off x="323850" y="10467975"/>
          <a:ext cx="276225" cy="1238250"/>
          <a:chOff x="34" y="153"/>
          <a:chExt cx="29" cy="66"/>
        </a:xfrm>
        <a:solidFill>
          <a:srgbClr val="FFFFFF"/>
        </a:solidFill>
      </xdr:grpSpPr>
      <xdr:sp>
        <xdr:nvSpPr>
          <xdr:cNvPr id="14" name="Line 70"/>
          <xdr:cNvSpPr>
            <a:spLocks/>
          </xdr:cNvSpPr>
        </xdr:nvSpPr>
        <xdr:spPr>
          <a:xfrm rot="5400000">
            <a:off x="10" y="179"/>
            <a:ext cx="54" cy="1"/>
          </a:xfrm>
          <a:prstGeom prst="line">
            <a:avLst/>
          </a:prstGeom>
          <a:noFill/>
          <a:ln w="381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71"/>
          <xdr:cNvSpPr>
            <a:spLocks/>
          </xdr:cNvSpPr>
        </xdr:nvSpPr>
        <xdr:spPr>
          <a:xfrm rot="5400000" flipH="1" flipV="1">
            <a:off x="46" y="194"/>
            <a:ext cx="0" cy="25"/>
          </a:xfrm>
          <a:prstGeom prst="line">
            <a:avLst/>
          </a:prstGeom>
          <a:noFill/>
          <a:ln w="381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6" name="Line 72"/>
          <xdr:cNvSpPr>
            <a:spLocks/>
          </xdr:cNvSpPr>
        </xdr:nvSpPr>
        <xdr:spPr>
          <a:xfrm rot="5400000" flipH="1" flipV="1">
            <a:off x="48" y="144"/>
            <a:ext cx="0" cy="25"/>
          </a:xfrm>
          <a:prstGeom prst="line">
            <a:avLst/>
          </a:prstGeom>
          <a:noFill/>
          <a:ln w="381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0</xdr:col>
      <xdr:colOff>38100</xdr:colOff>
      <xdr:row>0</xdr:row>
      <xdr:rowOff>57150</xdr:rowOff>
    </xdr:from>
    <xdr:ext cx="10048875" cy="561975"/>
    <xdr:sp>
      <xdr:nvSpPr>
        <xdr:cNvPr id="17" name="Text Box 73"/>
        <xdr:cNvSpPr txBox="1">
          <a:spLocks noChangeArrowheads="1"/>
        </xdr:cNvSpPr>
      </xdr:nvSpPr>
      <xdr:spPr>
        <a:xfrm>
          <a:off x="38100" y="57150"/>
          <a:ext cx="10048875" cy="561975"/>
        </a:xfrm>
        <a:prstGeom prst="rect">
          <a:avLst/>
        </a:prstGeom>
        <a:solidFill>
          <a:srgbClr val="000080"/>
        </a:solidFill>
        <a:ln w="12700" cmpd="sng">
          <a:noFill/>
        </a:ln>
      </xdr:spPr>
      <xdr:txBody>
        <a:bodyPr vertOverflow="clip" wrap="square" anchor="ctr"/>
        <a:p>
          <a:pPr algn="l">
            <a:defRPr/>
          </a:pPr>
          <a:r>
            <a:rPr lang="en-US" cap="none" sz="1400" b="1" i="0" u="none" baseline="0">
              <a:solidFill>
                <a:srgbClr val="FFFFFF"/>
              </a:solidFill>
              <a:latin typeface="Verdana"/>
              <a:ea typeface="Verdana"/>
              <a:cs typeface="Verdana"/>
            </a:rPr>
            <a:t>Quais</a:t>
          </a:r>
          <a:r>
            <a:rPr lang="en-US" cap="none" sz="1400" b="1" i="0" u="none" baseline="0">
              <a:solidFill>
                <a:srgbClr val="FFFFFF"/>
              </a:solidFill>
              <a:latin typeface="Verdana"/>
              <a:ea typeface="Verdana"/>
              <a:cs typeface="Verdana"/>
            </a:rPr>
            <a:t> são os perigos relacionados com o clima, impactos e estrategias de sobrevivência na sua area de projecto</a:t>
          </a:r>
          <a:r>
            <a:rPr lang="en-US" cap="none" sz="1400" b="1" i="0" u="none" baseline="0">
              <a:solidFill>
                <a:srgbClr val="FFFFFF"/>
              </a:solidFill>
              <a:latin typeface="Verdana"/>
              <a:ea typeface="Verdana"/>
              <a:cs typeface="Verdana"/>
            </a:rPr>
            <a:t>?</a:t>
          </a:r>
        </a:p>
      </xdr:txBody>
    </xdr:sp>
    <xdr:clientData/>
  </xdr:oneCellAnchor>
  <xdr:twoCellAnchor editAs="oneCell">
    <xdr:from>
      <xdr:col>9</xdr:col>
      <xdr:colOff>0</xdr:colOff>
      <xdr:row>16</xdr:row>
      <xdr:rowOff>0</xdr:rowOff>
    </xdr:from>
    <xdr:to>
      <xdr:col>9</xdr:col>
      <xdr:colOff>609600</xdr:colOff>
      <xdr:row>17</xdr:row>
      <xdr:rowOff>47625</xdr:rowOff>
    </xdr:to>
    <xdr:pic>
      <xdr:nvPicPr>
        <xdr:cNvPr id="18" name="ComboBox1"/>
        <xdr:cNvPicPr preferRelativeResize="1">
          <a:picLocks noChangeAspect="1"/>
        </xdr:cNvPicPr>
      </xdr:nvPicPr>
      <xdr:blipFill>
        <a:blip r:embed="rId1"/>
        <a:stretch>
          <a:fillRect/>
        </a:stretch>
      </xdr:blipFill>
      <xdr:spPr>
        <a:xfrm>
          <a:off x="5191125" y="3114675"/>
          <a:ext cx="609600" cy="771525"/>
        </a:xfrm>
        <a:prstGeom prst="rect">
          <a:avLst/>
        </a:prstGeom>
        <a:noFill/>
        <a:ln w="12700" cmpd="sng">
          <a:noFill/>
        </a:ln>
      </xdr:spPr>
    </xdr:pic>
    <xdr:clientData fLocksWithSheet="0"/>
  </xdr:twoCellAnchor>
  <xdr:twoCellAnchor editAs="oneCell">
    <xdr:from>
      <xdr:col>11</xdr:col>
      <xdr:colOff>38100</xdr:colOff>
      <xdr:row>16</xdr:row>
      <xdr:rowOff>0</xdr:rowOff>
    </xdr:from>
    <xdr:to>
      <xdr:col>11</xdr:col>
      <xdr:colOff>647700</xdr:colOff>
      <xdr:row>17</xdr:row>
      <xdr:rowOff>47625</xdr:rowOff>
    </xdr:to>
    <xdr:pic>
      <xdr:nvPicPr>
        <xdr:cNvPr id="19" name="ComboBox2"/>
        <xdr:cNvPicPr preferRelativeResize="1">
          <a:picLocks noChangeAspect="1"/>
        </xdr:cNvPicPr>
      </xdr:nvPicPr>
      <xdr:blipFill>
        <a:blip r:embed="rId2"/>
        <a:stretch>
          <a:fillRect/>
        </a:stretch>
      </xdr:blipFill>
      <xdr:spPr>
        <a:xfrm>
          <a:off x="6238875" y="3114675"/>
          <a:ext cx="609600" cy="771525"/>
        </a:xfrm>
        <a:prstGeom prst="rect">
          <a:avLst/>
        </a:prstGeom>
        <a:noFill/>
        <a:ln w="12700" cmpd="sng">
          <a:noFill/>
        </a:ln>
      </xdr:spPr>
    </xdr:pic>
    <xdr:clientData fLocksWithSheet="0"/>
  </xdr:twoCellAnchor>
  <xdr:twoCellAnchor editAs="oneCell">
    <xdr:from>
      <xdr:col>9</xdr:col>
      <xdr:colOff>9525</xdr:colOff>
      <xdr:row>19</xdr:row>
      <xdr:rowOff>0</xdr:rowOff>
    </xdr:from>
    <xdr:to>
      <xdr:col>9</xdr:col>
      <xdr:colOff>619125</xdr:colOff>
      <xdr:row>20</xdr:row>
      <xdr:rowOff>47625</xdr:rowOff>
    </xdr:to>
    <xdr:pic>
      <xdr:nvPicPr>
        <xdr:cNvPr id="20" name="ComboBox3"/>
        <xdr:cNvPicPr preferRelativeResize="1">
          <a:picLocks noChangeAspect="1"/>
        </xdr:cNvPicPr>
      </xdr:nvPicPr>
      <xdr:blipFill>
        <a:blip r:embed="rId3"/>
        <a:stretch>
          <a:fillRect/>
        </a:stretch>
      </xdr:blipFill>
      <xdr:spPr>
        <a:xfrm>
          <a:off x="5200650" y="4200525"/>
          <a:ext cx="609600" cy="1314450"/>
        </a:xfrm>
        <a:prstGeom prst="rect">
          <a:avLst/>
        </a:prstGeom>
        <a:noFill/>
        <a:ln w="12700" cmpd="sng">
          <a:noFill/>
        </a:ln>
      </xdr:spPr>
    </xdr:pic>
    <xdr:clientData fLocksWithSheet="0"/>
  </xdr:twoCellAnchor>
  <xdr:twoCellAnchor editAs="oneCell">
    <xdr:from>
      <xdr:col>11</xdr:col>
      <xdr:colOff>47625</xdr:colOff>
      <xdr:row>19</xdr:row>
      <xdr:rowOff>0</xdr:rowOff>
    </xdr:from>
    <xdr:to>
      <xdr:col>11</xdr:col>
      <xdr:colOff>657225</xdr:colOff>
      <xdr:row>20</xdr:row>
      <xdr:rowOff>47625</xdr:rowOff>
    </xdr:to>
    <xdr:pic>
      <xdr:nvPicPr>
        <xdr:cNvPr id="21" name="ComboBox4"/>
        <xdr:cNvPicPr preferRelativeResize="1">
          <a:picLocks noChangeAspect="1"/>
        </xdr:cNvPicPr>
      </xdr:nvPicPr>
      <xdr:blipFill>
        <a:blip r:embed="rId4"/>
        <a:stretch>
          <a:fillRect/>
        </a:stretch>
      </xdr:blipFill>
      <xdr:spPr>
        <a:xfrm>
          <a:off x="6248400" y="4200525"/>
          <a:ext cx="609600" cy="1314450"/>
        </a:xfrm>
        <a:prstGeom prst="rect">
          <a:avLst/>
        </a:prstGeom>
        <a:noFill/>
        <a:ln w="12700" cmpd="sng">
          <a:noFill/>
        </a:ln>
      </xdr:spPr>
    </xdr:pic>
    <xdr:clientData fLocksWithSheet="0"/>
  </xdr:twoCellAnchor>
  <xdr:twoCellAnchor editAs="oneCell">
    <xdr:from>
      <xdr:col>9</xdr:col>
      <xdr:colOff>9525</xdr:colOff>
      <xdr:row>22</xdr:row>
      <xdr:rowOff>0</xdr:rowOff>
    </xdr:from>
    <xdr:to>
      <xdr:col>9</xdr:col>
      <xdr:colOff>619125</xdr:colOff>
      <xdr:row>23</xdr:row>
      <xdr:rowOff>47625</xdr:rowOff>
    </xdr:to>
    <xdr:pic>
      <xdr:nvPicPr>
        <xdr:cNvPr id="22" name="ComboBox5"/>
        <xdr:cNvPicPr preferRelativeResize="1">
          <a:picLocks noChangeAspect="1"/>
        </xdr:cNvPicPr>
      </xdr:nvPicPr>
      <xdr:blipFill>
        <a:blip r:embed="rId5"/>
        <a:stretch>
          <a:fillRect/>
        </a:stretch>
      </xdr:blipFill>
      <xdr:spPr>
        <a:xfrm>
          <a:off x="5200650" y="5829300"/>
          <a:ext cx="609600" cy="952500"/>
        </a:xfrm>
        <a:prstGeom prst="rect">
          <a:avLst/>
        </a:prstGeom>
        <a:noFill/>
        <a:ln w="12700" cmpd="sng">
          <a:noFill/>
        </a:ln>
      </xdr:spPr>
    </xdr:pic>
    <xdr:clientData fLocksWithSheet="0"/>
  </xdr:twoCellAnchor>
  <xdr:twoCellAnchor editAs="oneCell">
    <xdr:from>
      <xdr:col>11</xdr:col>
      <xdr:colOff>47625</xdr:colOff>
      <xdr:row>22</xdr:row>
      <xdr:rowOff>0</xdr:rowOff>
    </xdr:from>
    <xdr:to>
      <xdr:col>11</xdr:col>
      <xdr:colOff>657225</xdr:colOff>
      <xdr:row>23</xdr:row>
      <xdr:rowOff>47625</xdr:rowOff>
    </xdr:to>
    <xdr:pic>
      <xdr:nvPicPr>
        <xdr:cNvPr id="23" name="ComboBox6"/>
        <xdr:cNvPicPr preferRelativeResize="1">
          <a:picLocks noChangeAspect="1"/>
        </xdr:cNvPicPr>
      </xdr:nvPicPr>
      <xdr:blipFill>
        <a:blip r:embed="rId6"/>
        <a:stretch>
          <a:fillRect/>
        </a:stretch>
      </xdr:blipFill>
      <xdr:spPr>
        <a:xfrm>
          <a:off x="6248400" y="5829300"/>
          <a:ext cx="609600" cy="952500"/>
        </a:xfrm>
        <a:prstGeom prst="rect">
          <a:avLst/>
        </a:prstGeom>
        <a:noFill/>
        <a:ln w="12700" cmpd="sng">
          <a:noFill/>
        </a:ln>
      </xdr:spPr>
    </xdr:pic>
    <xdr:clientData fLocksWithSheet="0"/>
  </xdr:twoCellAnchor>
  <xdr:twoCellAnchor editAs="oneCell">
    <xdr:from>
      <xdr:col>8</xdr:col>
      <xdr:colOff>200025</xdr:colOff>
      <xdr:row>31</xdr:row>
      <xdr:rowOff>0</xdr:rowOff>
    </xdr:from>
    <xdr:to>
      <xdr:col>9</xdr:col>
      <xdr:colOff>581025</xdr:colOff>
      <xdr:row>32</xdr:row>
      <xdr:rowOff>66675</xdr:rowOff>
    </xdr:to>
    <xdr:pic>
      <xdr:nvPicPr>
        <xdr:cNvPr id="24" name="ComboBox7"/>
        <xdr:cNvPicPr preferRelativeResize="1">
          <a:picLocks noChangeAspect="1"/>
        </xdr:cNvPicPr>
      </xdr:nvPicPr>
      <xdr:blipFill>
        <a:blip r:embed="rId7"/>
        <a:stretch>
          <a:fillRect/>
        </a:stretch>
      </xdr:blipFill>
      <xdr:spPr>
        <a:xfrm>
          <a:off x="5162550" y="8648700"/>
          <a:ext cx="609600" cy="228600"/>
        </a:xfrm>
        <a:prstGeom prst="rect">
          <a:avLst/>
        </a:prstGeom>
        <a:noFill/>
        <a:ln w="12700" cmpd="sng">
          <a:noFill/>
        </a:ln>
      </xdr:spPr>
    </xdr:pic>
    <xdr:clientData fLocksWithSheet="0"/>
  </xdr:twoCellAnchor>
  <xdr:twoCellAnchor editAs="oneCell">
    <xdr:from>
      <xdr:col>11</xdr:col>
      <xdr:colOff>9525</xdr:colOff>
      <xdr:row>31</xdr:row>
      <xdr:rowOff>0</xdr:rowOff>
    </xdr:from>
    <xdr:to>
      <xdr:col>11</xdr:col>
      <xdr:colOff>619125</xdr:colOff>
      <xdr:row>32</xdr:row>
      <xdr:rowOff>66675</xdr:rowOff>
    </xdr:to>
    <xdr:pic>
      <xdr:nvPicPr>
        <xdr:cNvPr id="25" name="ComboBox8"/>
        <xdr:cNvPicPr preferRelativeResize="1">
          <a:picLocks noChangeAspect="1"/>
        </xdr:cNvPicPr>
      </xdr:nvPicPr>
      <xdr:blipFill>
        <a:blip r:embed="rId8"/>
        <a:stretch>
          <a:fillRect/>
        </a:stretch>
      </xdr:blipFill>
      <xdr:spPr>
        <a:xfrm>
          <a:off x="6210300" y="8648700"/>
          <a:ext cx="609600" cy="228600"/>
        </a:xfrm>
        <a:prstGeom prst="rect">
          <a:avLst/>
        </a:prstGeom>
        <a:noFill/>
        <a:ln w="12700" cmpd="sng">
          <a:noFill/>
        </a:ln>
      </xdr:spPr>
    </xdr:pic>
    <xdr:clientData fLocksWithSheet="0"/>
  </xdr:twoCellAnchor>
  <xdr:twoCellAnchor editAs="oneCell">
    <xdr:from>
      <xdr:col>8</xdr:col>
      <xdr:colOff>200025</xdr:colOff>
      <xdr:row>34</xdr:row>
      <xdr:rowOff>9525</xdr:rowOff>
    </xdr:from>
    <xdr:to>
      <xdr:col>9</xdr:col>
      <xdr:colOff>581025</xdr:colOff>
      <xdr:row>35</xdr:row>
      <xdr:rowOff>76200</xdr:rowOff>
    </xdr:to>
    <xdr:pic>
      <xdr:nvPicPr>
        <xdr:cNvPr id="26" name="ComboBox9"/>
        <xdr:cNvPicPr preferRelativeResize="1">
          <a:picLocks noChangeAspect="1"/>
        </xdr:cNvPicPr>
      </xdr:nvPicPr>
      <xdr:blipFill>
        <a:blip r:embed="rId9"/>
        <a:stretch>
          <a:fillRect/>
        </a:stretch>
      </xdr:blipFill>
      <xdr:spPr>
        <a:xfrm>
          <a:off x="5162550" y="9144000"/>
          <a:ext cx="609600" cy="228600"/>
        </a:xfrm>
        <a:prstGeom prst="rect">
          <a:avLst/>
        </a:prstGeom>
        <a:noFill/>
        <a:ln w="12700" cmpd="sng">
          <a:noFill/>
        </a:ln>
      </xdr:spPr>
    </xdr:pic>
    <xdr:clientData fLocksWithSheet="0"/>
  </xdr:twoCellAnchor>
  <xdr:twoCellAnchor editAs="oneCell">
    <xdr:from>
      <xdr:col>11</xdr:col>
      <xdr:colOff>9525</xdr:colOff>
      <xdr:row>34</xdr:row>
      <xdr:rowOff>9525</xdr:rowOff>
    </xdr:from>
    <xdr:to>
      <xdr:col>11</xdr:col>
      <xdr:colOff>619125</xdr:colOff>
      <xdr:row>35</xdr:row>
      <xdr:rowOff>76200</xdr:rowOff>
    </xdr:to>
    <xdr:pic>
      <xdr:nvPicPr>
        <xdr:cNvPr id="27" name="ComboBox10"/>
        <xdr:cNvPicPr preferRelativeResize="1">
          <a:picLocks noChangeAspect="1"/>
        </xdr:cNvPicPr>
      </xdr:nvPicPr>
      <xdr:blipFill>
        <a:blip r:embed="rId10"/>
        <a:stretch>
          <a:fillRect/>
        </a:stretch>
      </xdr:blipFill>
      <xdr:spPr>
        <a:xfrm>
          <a:off x="6210300" y="9144000"/>
          <a:ext cx="609600" cy="228600"/>
        </a:xfrm>
        <a:prstGeom prst="rect">
          <a:avLst/>
        </a:prstGeom>
        <a:noFill/>
        <a:ln w="12700" cmpd="sng">
          <a:noFill/>
        </a:ln>
      </xdr:spPr>
    </xdr:pic>
    <xdr:clientData fLocksWithSheet="0"/>
  </xdr:twoCellAnchor>
  <xdr:twoCellAnchor editAs="oneCell">
    <xdr:from>
      <xdr:col>8</xdr:col>
      <xdr:colOff>200025</xdr:colOff>
      <xdr:row>37</xdr:row>
      <xdr:rowOff>19050</xdr:rowOff>
    </xdr:from>
    <xdr:to>
      <xdr:col>9</xdr:col>
      <xdr:colOff>581025</xdr:colOff>
      <xdr:row>38</xdr:row>
      <xdr:rowOff>85725</xdr:rowOff>
    </xdr:to>
    <xdr:pic>
      <xdr:nvPicPr>
        <xdr:cNvPr id="28" name="ComboBox11"/>
        <xdr:cNvPicPr preferRelativeResize="1">
          <a:picLocks noChangeAspect="1"/>
        </xdr:cNvPicPr>
      </xdr:nvPicPr>
      <xdr:blipFill>
        <a:blip r:embed="rId11"/>
        <a:stretch>
          <a:fillRect/>
        </a:stretch>
      </xdr:blipFill>
      <xdr:spPr>
        <a:xfrm>
          <a:off x="5162550" y="9639300"/>
          <a:ext cx="609600" cy="228600"/>
        </a:xfrm>
        <a:prstGeom prst="rect">
          <a:avLst/>
        </a:prstGeom>
        <a:noFill/>
        <a:ln w="12700" cmpd="sng">
          <a:noFill/>
        </a:ln>
      </xdr:spPr>
    </xdr:pic>
    <xdr:clientData fLocksWithSheet="0"/>
  </xdr:twoCellAnchor>
  <xdr:twoCellAnchor editAs="oneCell">
    <xdr:from>
      <xdr:col>11</xdr:col>
      <xdr:colOff>9525</xdr:colOff>
      <xdr:row>37</xdr:row>
      <xdr:rowOff>19050</xdr:rowOff>
    </xdr:from>
    <xdr:to>
      <xdr:col>11</xdr:col>
      <xdr:colOff>619125</xdr:colOff>
      <xdr:row>38</xdr:row>
      <xdr:rowOff>85725</xdr:rowOff>
    </xdr:to>
    <xdr:pic>
      <xdr:nvPicPr>
        <xdr:cNvPr id="29" name="ComboBox12"/>
        <xdr:cNvPicPr preferRelativeResize="1">
          <a:picLocks noChangeAspect="1"/>
        </xdr:cNvPicPr>
      </xdr:nvPicPr>
      <xdr:blipFill>
        <a:blip r:embed="rId12"/>
        <a:stretch>
          <a:fillRect/>
        </a:stretch>
      </xdr:blipFill>
      <xdr:spPr>
        <a:xfrm>
          <a:off x="6210300" y="9639300"/>
          <a:ext cx="609600" cy="228600"/>
        </a:xfrm>
        <a:prstGeom prst="rect">
          <a:avLst/>
        </a:prstGeom>
        <a:noFill/>
        <a:ln w="12700" cmpd="sng">
          <a:noFill/>
        </a:ln>
      </xdr:spPr>
    </xdr:pic>
    <xdr:clientData fLocksWithSheet="0"/>
  </xdr:twoCellAnchor>
  <xdr:twoCellAnchor editAs="oneCell">
    <xdr:from>
      <xdr:col>8</xdr:col>
      <xdr:colOff>200025</xdr:colOff>
      <xdr:row>46</xdr:row>
      <xdr:rowOff>9525</xdr:rowOff>
    </xdr:from>
    <xdr:to>
      <xdr:col>9</xdr:col>
      <xdr:colOff>581025</xdr:colOff>
      <xdr:row>47</xdr:row>
      <xdr:rowOff>76200</xdr:rowOff>
    </xdr:to>
    <xdr:pic>
      <xdr:nvPicPr>
        <xdr:cNvPr id="30" name="ComboBox13"/>
        <xdr:cNvPicPr preferRelativeResize="1">
          <a:picLocks noChangeAspect="1"/>
        </xdr:cNvPicPr>
      </xdr:nvPicPr>
      <xdr:blipFill>
        <a:blip r:embed="rId13"/>
        <a:stretch>
          <a:fillRect/>
        </a:stretch>
      </xdr:blipFill>
      <xdr:spPr>
        <a:xfrm>
          <a:off x="5162550" y="11715750"/>
          <a:ext cx="609600" cy="228600"/>
        </a:xfrm>
        <a:prstGeom prst="rect">
          <a:avLst/>
        </a:prstGeom>
        <a:noFill/>
        <a:ln w="12700" cmpd="sng">
          <a:noFill/>
        </a:ln>
      </xdr:spPr>
    </xdr:pic>
    <xdr:clientData fLocksWithSheet="0"/>
  </xdr:twoCellAnchor>
  <xdr:twoCellAnchor editAs="oneCell">
    <xdr:from>
      <xdr:col>11</xdr:col>
      <xdr:colOff>9525</xdr:colOff>
      <xdr:row>46</xdr:row>
      <xdr:rowOff>0</xdr:rowOff>
    </xdr:from>
    <xdr:to>
      <xdr:col>11</xdr:col>
      <xdr:colOff>619125</xdr:colOff>
      <xdr:row>47</xdr:row>
      <xdr:rowOff>66675</xdr:rowOff>
    </xdr:to>
    <xdr:pic>
      <xdr:nvPicPr>
        <xdr:cNvPr id="31" name="ComboBox14"/>
        <xdr:cNvPicPr preferRelativeResize="1">
          <a:picLocks noChangeAspect="1"/>
        </xdr:cNvPicPr>
      </xdr:nvPicPr>
      <xdr:blipFill>
        <a:blip r:embed="rId14"/>
        <a:stretch>
          <a:fillRect/>
        </a:stretch>
      </xdr:blipFill>
      <xdr:spPr>
        <a:xfrm>
          <a:off x="6210300" y="11706225"/>
          <a:ext cx="609600" cy="228600"/>
        </a:xfrm>
        <a:prstGeom prst="rect">
          <a:avLst/>
        </a:prstGeom>
        <a:noFill/>
        <a:ln w="12700" cmpd="sng">
          <a:noFill/>
        </a:ln>
      </xdr:spPr>
    </xdr:pic>
    <xdr:clientData fLocksWithSheet="0"/>
  </xdr:twoCellAnchor>
  <xdr:twoCellAnchor editAs="oneCell">
    <xdr:from>
      <xdr:col>8</xdr:col>
      <xdr:colOff>200025</xdr:colOff>
      <xdr:row>49</xdr:row>
      <xdr:rowOff>9525</xdr:rowOff>
    </xdr:from>
    <xdr:to>
      <xdr:col>9</xdr:col>
      <xdr:colOff>581025</xdr:colOff>
      <xdr:row>50</xdr:row>
      <xdr:rowOff>76200</xdr:rowOff>
    </xdr:to>
    <xdr:pic>
      <xdr:nvPicPr>
        <xdr:cNvPr id="32" name="ComboBox15"/>
        <xdr:cNvPicPr preferRelativeResize="1">
          <a:picLocks noChangeAspect="1"/>
        </xdr:cNvPicPr>
      </xdr:nvPicPr>
      <xdr:blipFill>
        <a:blip r:embed="rId15"/>
        <a:stretch>
          <a:fillRect/>
        </a:stretch>
      </xdr:blipFill>
      <xdr:spPr>
        <a:xfrm>
          <a:off x="5162550" y="12201525"/>
          <a:ext cx="609600" cy="228600"/>
        </a:xfrm>
        <a:prstGeom prst="rect">
          <a:avLst/>
        </a:prstGeom>
        <a:noFill/>
        <a:ln w="12700" cmpd="sng">
          <a:noFill/>
        </a:ln>
      </xdr:spPr>
    </xdr:pic>
    <xdr:clientData fLocksWithSheet="0"/>
  </xdr:twoCellAnchor>
  <xdr:twoCellAnchor editAs="oneCell">
    <xdr:from>
      <xdr:col>11</xdr:col>
      <xdr:colOff>9525</xdr:colOff>
      <xdr:row>49</xdr:row>
      <xdr:rowOff>9525</xdr:rowOff>
    </xdr:from>
    <xdr:to>
      <xdr:col>11</xdr:col>
      <xdr:colOff>619125</xdr:colOff>
      <xdr:row>50</xdr:row>
      <xdr:rowOff>76200</xdr:rowOff>
    </xdr:to>
    <xdr:pic>
      <xdr:nvPicPr>
        <xdr:cNvPr id="33" name="ComboBox16"/>
        <xdr:cNvPicPr preferRelativeResize="1">
          <a:picLocks noChangeAspect="1"/>
        </xdr:cNvPicPr>
      </xdr:nvPicPr>
      <xdr:blipFill>
        <a:blip r:embed="rId16"/>
        <a:stretch>
          <a:fillRect/>
        </a:stretch>
      </xdr:blipFill>
      <xdr:spPr>
        <a:xfrm>
          <a:off x="6210300" y="12201525"/>
          <a:ext cx="609600" cy="228600"/>
        </a:xfrm>
        <a:prstGeom prst="rect">
          <a:avLst/>
        </a:prstGeom>
        <a:noFill/>
        <a:ln w="12700" cmpd="sng">
          <a:noFill/>
        </a:ln>
      </xdr:spPr>
    </xdr:pic>
    <xdr:clientData fLocksWithSheet="0"/>
  </xdr:twoCellAnchor>
  <xdr:twoCellAnchor editAs="oneCell">
    <xdr:from>
      <xdr:col>8</xdr:col>
      <xdr:colOff>200025</xdr:colOff>
      <xdr:row>52</xdr:row>
      <xdr:rowOff>19050</xdr:rowOff>
    </xdr:from>
    <xdr:to>
      <xdr:col>9</xdr:col>
      <xdr:colOff>581025</xdr:colOff>
      <xdr:row>53</xdr:row>
      <xdr:rowOff>85725</xdr:rowOff>
    </xdr:to>
    <xdr:pic>
      <xdr:nvPicPr>
        <xdr:cNvPr id="34" name="ComboBox17"/>
        <xdr:cNvPicPr preferRelativeResize="1">
          <a:picLocks noChangeAspect="1"/>
        </xdr:cNvPicPr>
      </xdr:nvPicPr>
      <xdr:blipFill>
        <a:blip r:embed="rId17"/>
        <a:stretch>
          <a:fillRect/>
        </a:stretch>
      </xdr:blipFill>
      <xdr:spPr>
        <a:xfrm>
          <a:off x="5162550" y="12696825"/>
          <a:ext cx="609600" cy="228600"/>
        </a:xfrm>
        <a:prstGeom prst="rect">
          <a:avLst/>
        </a:prstGeom>
        <a:noFill/>
        <a:ln w="12700" cmpd="sng">
          <a:noFill/>
        </a:ln>
      </xdr:spPr>
    </xdr:pic>
    <xdr:clientData fLocksWithSheet="0"/>
  </xdr:twoCellAnchor>
  <xdr:twoCellAnchor editAs="oneCell">
    <xdr:from>
      <xdr:col>11</xdr:col>
      <xdr:colOff>0</xdr:colOff>
      <xdr:row>52</xdr:row>
      <xdr:rowOff>19050</xdr:rowOff>
    </xdr:from>
    <xdr:to>
      <xdr:col>11</xdr:col>
      <xdr:colOff>609600</xdr:colOff>
      <xdr:row>53</xdr:row>
      <xdr:rowOff>85725</xdr:rowOff>
    </xdr:to>
    <xdr:pic>
      <xdr:nvPicPr>
        <xdr:cNvPr id="35" name="ComboBox18"/>
        <xdr:cNvPicPr preferRelativeResize="1">
          <a:picLocks noChangeAspect="1"/>
        </xdr:cNvPicPr>
      </xdr:nvPicPr>
      <xdr:blipFill>
        <a:blip r:embed="rId18"/>
        <a:stretch>
          <a:fillRect/>
        </a:stretch>
      </xdr:blipFill>
      <xdr:spPr>
        <a:xfrm>
          <a:off x="6200775" y="12696825"/>
          <a:ext cx="609600" cy="228600"/>
        </a:xfrm>
        <a:prstGeom prst="rect">
          <a:avLst/>
        </a:prstGeom>
        <a:noFill/>
        <a:ln w="12700" cmpd="sng">
          <a:noFill/>
        </a:ln>
      </xdr:spPr>
    </xdr:pic>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7</xdr:row>
      <xdr:rowOff>9525</xdr:rowOff>
    </xdr:from>
    <xdr:to>
      <xdr:col>10</xdr:col>
      <xdr:colOff>590550</xdr:colOff>
      <xdr:row>12</xdr:row>
      <xdr:rowOff>133350</xdr:rowOff>
    </xdr:to>
    <xdr:sp>
      <xdr:nvSpPr>
        <xdr:cNvPr id="1" name="Text Box 3"/>
        <xdr:cNvSpPr txBox="1">
          <a:spLocks noChangeArrowheads="1"/>
        </xdr:cNvSpPr>
      </xdr:nvSpPr>
      <xdr:spPr>
        <a:xfrm>
          <a:off x="3514725" y="1285875"/>
          <a:ext cx="3019425" cy="933450"/>
        </a:xfrm>
        <a:prstGeom prst="rect">
          <a:avLst/>
        </a:prstGeom>
        <a:solidFill>
          <a:srgbClr val="CCFFCC"/>
        </a:solidFill>
        <a:ln w="9525" cmpd="sng">
          <a:solidFill>
            <a:srgbClr val="C0C0C0"/>
          </a:solidFill>
          <a:headEnd type="none"/>
          <a:tailEnd type="none"/>
        </a:ln>
      </xdr:spPr>
      <xdr:txBody>
        <a:bodyPr vertOverflow="clip" wrap="square"/>
        <a:p>
          <a:pPr algn="l">
            <a:defRPr/>
          </a:pPr>
          <a:r>
            <a:rPr lang="en-US" cap="none" sz="800" b="0" i="0" u="none" baseline="0">
              <a:solidFill>
                <a:srgbClr val="000000"/>
              </a:solidFill>
              <a:latin typeface="Verdana"/>
              <a:ea typeface="Verdana"/>
              <a:cs typeface="Verdana"/>
            </a:rPr>
            <a:t>O estoque de recursos naturais sobre os quais as pessoas dependem directamente (para rendimento</a:t>
          </a:r>
          <a:r>
            <a:rPr lang="en-US" cap="none" sz="800" b="0" i="0" u="none" baseline="0">
              <a:solidFill>
                <a:srgbClr val="000000"/>
              </a:solidFill>
              <a:latin typeface="Verdana"/>
              <a:ea typeface="Verdana"/>
              <a:cs typeface="Verdana"/>
            </a:rPr>
            <a:t> e medicamentos</a:t>
          </a:r>
          <a:r>
            <a:rPr lang="en-US" cap="none" sz="800" b="0" i="0" u="none" baseline="0">
              <a:solidFill>
                <a:srgbClr val="000000"/>
              </a:solidFill>
              <a:latin typeface="Verdana"/>
              <a:ea typeface="Verdana"/>
              <a:cs typeface="Verdana"/>
            </a:rPr>
            <a:t>) ou indirectamente (controle de cheias, protecção dos ventos fortes).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Exemplos: arvores, terra, ar puro, peixe, etc.</a:t>
          </a:r>
        </a:p>
      </xdr:txBody>
    </xdr:sp>
    <xdr:clientData/>
  </xdr:twoCellAnchor>
  <xdr:twoCellAnchor>
    <xdr:from>
      <xdr:col>6</xdr:col>
      <xdr:colOff>9525</xdr:colOff>
      <xdr:row>16</xdr:row>
      <xdr:rowOff>9525</xdr:rowOff>
    </xdr:from>
    <xdr:to>
      <xdr:col>10</xdr:col>
      <xdr:colOff>571500</xdr:colOff>
      <xdr:row>21</xdr:row>
      <xdr:rowOff>142875</xdr:rowOff>
    </xdr:to>
    <xdr:sp>
      <xdr:nvSpPr>
        <xdr:cNvPr id="2" name="Text Box 4"/>
        <xdr:cNvSpPr txBox="1">
          <a:spLocks noChangeArrowheads="1"/>
        </xdr:cNvSpPr>
      </xdr:nvSpPr>
      <xdr:spPr>
        <a:xfrm>
          <a:off x="3514725" y="2743200"/>
          <a:ext cx="3000375" cy="942975"/>
        </a:xfrm>
        <a:prstGeom prst="rect">
          <a:avLst/>
        </a:prstGeom>
        <a:solidFill>
          <a:srgbClr val="CCFFCC"/>
        </a:solidFill>
        <a:ln w="9525" cmpd="sng">
          <a:solidFill>
            <a:srgbClr val="C0C0C0"/>
          </a:solidFill>
          <a:headEnd type="none"/>
          <a:tailEnd type="none"/>
        </a:ln>
      </xdr:spPr>
      <xdr:txBody>
        <a:bodyPr vertOverflow="clip" wrap="square"/>
        <a:p>
          <a:pPr algn="l">
            <a:defRPr/>
          </a:pPr>
          <a:r>
            <a:rPr lang="en-US" cap="none" sz="800" b="0" i="0" u="none" baseline="0">
              <a:solidFill>
                <a:srgbClr val="000000"/>
              </a:solidFill>
              <a:latin typeface="Verdana"/>
              <a:ea typeface="Verdana"/>
              <a:cs typeface="Verdana"/>
            </a:rPr>
            <a:t>A infraestrutura básica e capital produtivo para o transporte, os edifícios, a gestão de recursos hídricos, energéticos e comunicações.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Exemplos: estradas, tanques de água, ferramentas, maquinarias</a:t>
          </a:r>
        </a:p>
      </xdr:txBody>
    </xdr:sp>
    <xdr:clientData/>
  </xdr:twoCellAnchor>
  <xdr:twoCellAnchor>
    <xdr:from>
      <xdr:col>6</xdr:col>
      <xdr:colOff>9525</xdr:colOff>
      <xdr:row>26</xdr:row>
      <xdr:rowOff>9525</xdr:rowOff>
    </xdr:from>
    <xdr:to>
      <xdr:col>10</xdr:col>
      <xdr:colOff>561975</xdr:colOff>
      <xdr:row>31</xdr:row>
      <xdr:rowOff>19050</xdr:rowOff>
    </xdr:to>
    <xdr:sp>
      <xdr:nvSpPr>
        <xdr:cNvPr id="3" name="Text Box 5"/>
        <xdr:cNvSpPr txBox="1">
          <a:spLocks noChangeArrowheads="1"/>
        </xdr:cNvSpPr>
      </xdr:nvSpPr>
      <xdr:spPr>
        <a:xfrm>
          <a:off x="3514725" y="4457700"/>
          <a:ext cx="2990850" cy="819150"/>
        </a:xfrm>
        <a:prstGeom prst="rect">
          <a:avLst/>
        </a:prstGeom>
        <a:solidFill>
          <a:srgbClr val="CCFFCC"/>
        </a:solidFill>
        <a:ln w="9525" cmpd="sng">
          <a:solidFill>
            <a:srgbClr val="C0C0C0"/>
          </a:solidFill>
          <a:headEnd type="none"/>
          <a:tailEnd type="none"/>
        </a:ln>
      </xdr:spPr>
      <xdr:txBody>
        <a:bodyPr vertOverflow="clip" wrap="square"/>
        <a:p>
          <a:pPr algn="l">
            <a:defRPr/>
          </a:pPr>
          <a:r>
            <a:rPr lang="en-US" cap="none" sz="800" b="0" i="0" u="none" baseline="0">
              <a:solidFill>
                <a:srgbClr val="000000"/>
              </a:solidFill>
              <a:latin typeface="Verdana"/>
              <a:ea typeface="Verdana"/>
              <a:cs typeface="Verdana"/>
            </a:rPr>
            <a:t>As reservas e fluxos monetários que permitem que as possoas alcancem os objectivos de subsistência</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Exemplos: numerário, poupanças, jóias, pensões, remessas de dinheiro</a:t>
          </a:r>
          <a:r>
            <a:rPr lang="en-US" cap="none" sz="800" b="0" i="0" u="none" baseline="0">
              <a:solidFill>
                <a:srgbClr val="000000"/>
              </a:solidFill>
              <a:latin typeface="Verdana"/>
              <a:ea typeface="Verdana"/>
              <a:cs typeface="Verdana"/>
            </a:rPr>
            <a:t>
</a:t>
          </a:r>
        </a:p>
      </xdr:txBody>
    </xdr:sp>
    <xdr:clientData/>
  </xdr:twoCellAnchor>
  <xdr:twoCellAnchor>
    <xdr:from>
      <xdr:col>6</xdr:col>
      <xdr:colOff>9525</xdr:colOff>
      <xdr:row>35</xdr:row>
      <xdr:rowOff>9525</xdr:rowOff>
    </xdr:from>
    <xdr:to>
      <xdr:col>10</xdr:col>
      <xdr:colOff>504825</xdr:colOff>
      <xdr:row>39</xdr:row>
      <xdr:rowOff>142875</xdr:rowOff>
    </xdr:to>
    <xdr:sp>
      <xdr:nvSpPr>
        <xdr:cNvPr id="4" name="Text Box 6"/>
        <xdr:cNvSpPr txBox="1">
          <a:spLocks noChangeArrowheads="1"/>
        </xdr:cNvSpPr>
      </xdr:nvSpPr>
      <xdr:spPr>
        <a:xfrm>
          <a:off x="3514725" y="5915025"/>
          <a:ext cx="2933700" cy="781050"/>
        </a:xfrm>
        <a:prstGeom prst="rect">
          <a:avLst/>
        </a:prstGeom>
        <a:solidFill>
          <a:srgbClr val="CCFFCC"/>
        </a:solidFill>
        <a:ln w="9525" cmpd="sng">
          <a:solidFill>
            <a:srgbClr val="C0C0C0"/>
          </a:solidFill>
          <a:headEnd type="none"/>
          <a:tailEnd type="none"/>
        </a:ln>
      </xdr:spPr>
      <xdr:txBody>
        <a:bodyPr vertOverflow="clip" wrap="square"/>
        <a:p>
          <a:pPr algn="l">
            <a:defRPr/>
          </a:pPr>
          <a:r>
            <a:rPr lang="en-US" cap="none" sz="800" b="0" i="0" u="none" baseline="0">
              <a:solidFill>
                <a:srgbClr val="000000"/>
              </a:solidFill>
              <a:latin typeface="Verdana"/>
              <a:ea typeface="Verdana"/>
              <a:cs typeface="Verdana"/>
            </a:rPr>
            <a:t>As habilidades, o conhecimento, a capacidade e a boa saúde para a busca de meios de subsistência</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Exemplos: conhecimentos tradicionais, educação, costura</a:t>
          </a:r>
        </a:p>
      </xdr:txBody>
    </xdr:sp>
    <xdr:clientData/>
  </xdr:twoCellAnchor>
  <xdr:twoCellAnchor>
    <xdr:from>
      <xdr:col>6</xdr:col>
      <xdr:colOff>9525</xdr:colOff>
      <xdr:row>44</xdr:row>
      <xdr:rowOff>9525</xdr:rowOff>
    </xdr:from>
    <xdr:to>
      <xdr:col>10</xdr:col>
      <xdr:colOff>542925</xdr:colOff>
      <xdr:row>50</xdr:row>
      <xdr:rowOff>19050</xdr:rowOff>
    </xdr:to>
    <xdr:sp>
      <xdr:nvSpPr>
        <xdr:cNvPr id="5" name="Text Box 7"/>
        <xdr:cNvSpPr txBox="1">
          <a:spLocks noChangeArrowheads="1"/>
        </xdr:cNvSpPr>
      </xdr:nvSpPr>
      <xdr:spPr>
        <a:xfrm>
          <a:off x="3514725" y="7439025"/>
          <a:ext cx="2971800" cy="981075"/>
        </a:xfrm>
        <a:prstGeom prst="rect">
          <a:avLst/>
        </a:prstGeom>
        <a:solidFill>
          <a:srgbClr val="CCFFCC"/>
        </a:solidFill>
        <a:ln w="9525" cmpd="sng">
          <a:solidFill>
            <a:srgbClr val="C0C0C0"/>
          </a:solidFill>
          <a:headEnd type="none"/>
          <a:tailEnd type="none"/>
        </a:ln>
      </xdr:spPr>
      <xdr:txBody>
        <a:bodyPr vertOverflow="clip" wrap="square"/>
        <a:p>
          <a:pPr algn="l">
            <a:defRPr/>
          </a:pPr>
          <a:r>
            <a:rPr lang="en-US" cap="none" sz="800" b="0" i="0" u="none" baseline="0">
              <a:solidFill>
                <a:srgbClr val="000000"/>
              </a:solidFill>
              <a:latin typeface="Verdana"/>
              <a:ea typeface="Verdana"/>
              <a:cs typeface="Verdana"/>
            </a:rPr>
            <a:t>As relações formal e informal e as instituições nas quais as possoas vão a busca dos seus meios de subsistência.</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Exemplos: grupos religiosos, associações agrícolas, organizações políticas</a:t>
          </a:r>
        </a:p>
      </xdr:txBody>
    </xdr:sp>
    <xdr:clientData/>
  </xdr:twoCellAnchor>
  <xdr:twoCellAnchor>
    <xdr:from>
      <xdr:col>12</xdr:col>
      <xdr:colOff>38100</xdr:colOff>
      <xdr:row>7</xdr:row>
      <xdr:rowOff>9525</xdr:rowOff>
    </xdr:from>
    <xdr:to>
      <xdr:col>16</xdr:col>
      <xdr:colOff>495300</xdr:colOff>
      <xdr:row>14</xdr:row>
      <xdr:rowOff>57150</xdr:rowOff>
    </xdr:to>
    <xdr:sp>
      <xdr:nvSpPr>
        <xdr:cNvPr id="6" name="Text Box 10"/>
        <xdr:cNvSpPr txBox="1">
          <a:spLocks noChangeArrowheads="1"/>
        </xdr:cNvSpPr>
      </xdr:nvSpPr>
      <xdr:spPr>
        <a:xfrm>
          <a:off x="6867525" y="1285875"/>
          <a:ext cx="2895600" cy="11811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sz="800" b="0" i="0" u="none" baseline="0">
              <a:solidFill>
                <a:srgbClr val="000000"/>
              </a:solidFill>
              <a:latin typeface="Verdana"/>
              <a:ea typeface="Verdana"/>
              <a:cs typeface="Verdana"/>
            </a:rPr>
            <a:t>Forest products (fuel), Forest products (building), 
</a:t>
          </a:r>
          <a:r>
            <a:rPr lang="en-US" cap="none" sz="800" b="0" i="0" u="none" baseline="0">
              <a:solidFill>
                <a:srgbClr val="000000"/>
              </a:solidFill>
              <a:latin typeface="Verdana"/>
              <a:ea typeface="Verdana"/>
              <a:cs typeface="Verdana"/>
            </a:rPr>
            <a:t>Forest products (income), Forest products (food), 
</a:t>
          </a:r>
          <a:r>
            <a:rPr lang="en-US" cap="none" sz="800" b="0" i="0" u="none" baseline="0">
              <a:solidFill>
                <a:srgbClr val="000000"/>
              </a:solidFill>
              <a:latin typeface="Verdana"/>
              <a:ea typeface="Verdana"/>
              <a:cs typeface="Verdana"/>
            </a:rPr>
            <a:t>Forest products (medicine), Livestock (fuel), 
</a:t>
          </a:r>
          <a:r>
            <a:rPr lang="en-US" cap="none" sz="800" b="0" i="0" u="none" baseline="0">
              <a:solidFill>
                <a:srgbClr val="000000"/>
              </a:solidFill>
              <a:latin typeface="Verdana"/>
              <a:ea typeface="Verdana"/>
              <a:cs typeface="Verdana"/>
            </a:rPr>
            <a:t>Livestock (income), Livestock (food), 
</a:t>
          </a:r>
          <a:r>
            <a:rPr lang="en-US" cap="none" sz="800" b="0" i="0" u="none" baseline="0">
              <a:solidFill>
                <a:srgbClr val="000000"/>
              </a:solidFill>
              <a:latin typeface="Verdana"/>
              <a:ea typeface="Verdana"/>
              <a:cs typeface="Verdana"/>
            </a:rPr>
            <a:t>Land, Productive oil, 
</a:t>
          </a:r>
          <a:r>
            <a:rPr lang="en-US" cap="none" sz="800" b="0" i="0" u="none" baseline="0">
              <a:solidFill>
                <a:srgbClr val="000000"/>
              </a:solidFill>
              <a:latin typeface="Verdana"/>
              <a:ea typeface="Verdana"/>
              <a:cs typeface="Verdana"/>
            </a:rPr>
            <a:t>Peat, Sea Coral reefs, 
</a:t>
          </a:r>
          <a:r>
            <a:rPr lang="en-US" cap="none" sz="800" b="0" i="0" u="none" baseline="0">
              <a:solidFill>
                <a:srgbClr val="000000"/>
              </a:solidFill>
              <a:latin typeface="Verdana"/>
              <a:ea typeface="Verdana"/>
              <a:cs typeface="Verdana"/>
            </a:rPr>
            <a:t>Sand Rocks, Mangrove forests, 
</a:t>
          </a:r>
          <a:r>
            <a:rPr lang="en-US" cap="none" sz="800" b="0" i="0" u="none" baseline="0">
              <a:solidFill>
                <a:srgbClr val="000000"/>
              </a:solidFill>
              <a:latin typeface="Verdana"/>
              <a:ea typeface="Verdana"/>
              <a:cs typeface="Verdana"/>
            </a:rPr>
            <a:t>Tidal flats, Wetland systems</a:t>
          </a:r>
        </a:p>
      </xdr:txBody>
    </xdr:sp>
    <xdr:clientData/>
  </xdr:twoCellAnchor>
  <xdr:twoCellAnchor>
    <xdr:from>
      <xdr:col>12</xdr:col>
      <xdr:colOff>47625</xdr:colOff>
      <xdr:row>16</xdr:row>
      <xdr:rowOff>19050</xdr:rowOff>
    </xdr:from>
    <xdr:to>
      <xdr:col>16</xdr:col>
      <xdr:colOff>504825</xdr:colOff>
      <xdr:row>24</xdr:row>
      <xdr:rowOff>133350</xdr:rowOff>
    </xdr:to>
    <xdr:sp>
      <xdr:nvSpPr>
        <xdr:cNvPr id="7" name="Text Box 13"/>
        <xdr:cNvSpPr txBox="1">
          <a:spLocks noChangeArrowheads="1"/>
        </xdr:cNvSpPr>
      </xdr:nvSpPr>
      <xdr:spPr>
        <a:xfrm>
          <a:off x="6877050" y="2752725"/>
          <a:ext cx="2895600" cy="14573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sz="800" b="0" i="0" u="none" baseline="0">
              <a:solidFill>
                <a:srgbClr val="000000"/>
              </a:solidFill>
              <a:latin typeface="Verdana"/>
              <a:ea typeface="Verdana"/>
              <a:cs typeface="Verdana"/>
            </a:rPr>
            <a:t>Agricultural implements, Airport/landing sites
</a:t>
          </a:r>
          <a:r>
            <a:rPr lang="en-US" cap="none" sz="800" b="0" i="0" u="none" baseline="0">
              <a:solidFill>
                <a:srgbClr val="000000"/>
              </a:solidFill>
              <a:latin typeface="Verdana"/>
              <a:ea typeface="Verdana"/>
              <a:cs typeface="Verdana"/>
            </a:rPr>
            <a:t>Bicycles/rickshaws, Bridges
</a:t>
          </a:r>
          <a:r>
            <a:rPr lang="en-US" cap="none" sz="800" b="0" i="0" u="none" baseline="0">
              <a:solidFill>
                <a:srgbClr val="000000"/>
              </a:solidFill>
              <a:latin typeface="Verdana"/>
              <a:ea typeface="Verdana"/>
              <a:cs typeface="Verdana"/>
            </a:rPr>
            <a:t>Boats, Cars/trucks
</a:t>
          </a:r>
          <a:r>
            <a:rPr lang="en-US" cap="none" sz="800" b="0" i="0" u="none" baseline="0">
              <a:solidFill>
                <a:srgbClr val="000000"/>
              </a:solidFill>
              <a:latin typeface="Verdana"/>
              <a:ea typeface="Verdana"/>
              <a:cs typeface="Verdana"/>
            </a:rPr>
            <a:t>Computers, Containers
</a:t>
          </a:r>
          <a:r>
            <a:rPr lang="en-US" cap="none" sz="800" b="0" i="0" u="none" baseline="0">
              <a:solidFill>
                <a:srgbClr val="000000"/>
              </a:solidFill>
              <a:latin typeface="Verdana"/>
              <a:ea typeface="Verdana"/>
              <a:cs typeface="Verdana"/>
            </a:rPr>
            <a:t>Lorries, Ploughs
</a:t>
          </a:r>
          <a:r>
            <a:rPr lang="en-US" cap="none" sz="800" b="0" i="0" u="none" baseline="0">
              <a:solidFill>
                <a:srgbClr val="000000"/>
              </a:solidFill>
              <a:latin typeface="Verdana"/>
              <a:ea typeface="Verdana"/>
              <a:cs typeface="Verdana"/>
            </a:rPr>
            <a:t>Ponds, Rainwater harvesting systems
</a:t>
          </a:r>
          <a:r>
            <a:rPr lang="en-US" cap="none" sz="800" b="0" i="0" u="none" baseline="0">
              <a:solidFill>
                <a:srgbClr val="000000"/>
              </a:solidFill>
              <a:latin typeface="Verdana"/>
              <a:ea typeface="Verdana"/>
              <a:cs typeface="Verdana"/>
            </a:rPr>
            <a:t>Roads, Waste disposal systems
</a:t>
          </a:r>
          <a:r>
            <a:rPr lang="en-US" cap="none" sz="800" b="0" i="0" u="none" baseline="0">
              <a:solidFill>
                <a:srgbClr val="000000"/>
              </a:solidFill>
              <a:latin typeface="Verdana"/>
              <a:ea typeface="Verdana"/>
              <a:cs typeface="Verdana"/>
            </a:rPr>
            <a:t>Water delivery system, Water pumps
</a:t>
          </a:r>
          <a:r>
            <a:rPr lang="en-US" cap="none" sz="800" b="0" i="0" u="none" baseline="0">
              <a:solidFill>
                <a:srgbClr val="000000"/>
              </a:solidFill>
              <a:latin typeface="Verdana"/>
              <a:ea typeface="Verdana"/>
              <a:cs typeface="Verdana"/>
            </a:rPr>
            <a:t>Water sanitation facilities, Water tanks
</a:t>
          </a:r>
          <a:r>
            <a:rPr lang="en-US" cap="none" sz="800" b="0" i="0" u="none" baseline="0">
              <a:solidFill>
                <a:srgbClr val="000000"/>
              </a:solidFill>
              <a:latin typeface="Verdana"/>
              <a:ea typeface="Verdana"/>
              <a:cs typeface="Verdana"/>
            </a:rPr>
            <a:t>Wells, Wheelbarrows</a:t>
          </a:r>
        </a:p>
      </xdr:txBody>
    </xdr:sp>
    <xdr:clientData/>
  </xdr:twoCellAnchor>
  <xdr:twoCellAnchor>
    <xdr:from>
      <xdr:col>12</xdr:col>
      <xdr:colOff>66675</xdr:colOff>
      <xdr:row>26</xdr:row>
      <xdr:rowOff>28575</xdr:rowOff>
    </xdr:from>
    <xdr:to>
      <xdr:col>16</xdr:col>
      <xdr:colOff>523875</xdr:colOff>
      <xdr:row>33</xdr:row>
      <xdr:rowOff>38100</xdr:rowOff>
    </xdr:to>
    <xdr:sp>
      <xdr:nvSpPr>
        <xdr:cNvPr id="8" name="Text Box 14"/>
        <xdr:cNvSpPr txBox="1">
          <a:spLocks noChangeArrowheads="1"/>
        </xdr:cNvSpPr>
      </xdr:nvSpPr>
      <xdr:spPr>
        <a:xfrm>
          <a:off x="6896100" y="4476750"/>
          <a:ext cx="2895600" cy="11430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sz="800" b="0" i="0" u="none" baseline="0">
              <a:solidFill>
                <a:srgbClr val="000000"/>
              </a:solidFill>
              <a:latin typeface="Verdana"/>
              <a:ea typeface="Verdana"/>
              <a:cs typeface="Verdana"/>
            </a:rPr>
            <a:t>Access to markets
</a:t>
          </a:r>
          <a:r>
            <a:rPr lang="en-US" cap="none" sz="800" b="0" i="0" u="none" baseline="0">
              <a:solidFill>
                <a:srgbClr val="000000"/>
              </a:solidFill>
              <a:latin typeface="Verdana"/>
              <a:ea typeface="Verdana"/>
              <a:cs typeface="Verdana"/>
            </a:rPr>
            <a:t>Cash
</a:t>
          </a:r>
          <a:r>
            <a:rPr lang="en-US" cap="none" sz="800" b="0" i="0" u="none" baseline="0">
              <a:solidFill>
                <a:srgbClr val="000000"/>
              </a:solidFill>
              <a:latin typeface="Verdana"/>
              <a:ea typeface="Verdana"/>
              <a:cs typeface="Verdana"/>
            </a:rPr>
            <a:t>Credit systems
</a:t>
          </a:r>
          <a:r>
            <a:rPr lang="en-US" cap="none" sz="800" b="0" i="0" u="none" baseline="0">
              <a:solidFill>
                <a:srgbClr val="000000"/>
              </a:solidFill>
              <a:latin typeface="Verdana"/>
              <a:ea typeface="Verdana"/>
              <a:cs typeface="Verdana"/>
            </a:rPr>
            <a:t>Insurance
</a:t>
          </a:r>
          <a:r>
            <a:rPr lang="en-US" cap="none" sz="800" b="0" i="0" u="none" baseline="0">
              <a:solidFill>
                <a:srgbClr val="000000"/>
              </a:solidFill>
              <a:latin typeface="Verdana"/>
              <a:ea typeface="Verdana"/>
              <a:cs typeface="Verdana"/>
            </a:rPr>
            <a:t>Liquid assets (livestock, etc.)
</a:t>
          </a:r>
          <a:r>
            <a:rPr lang="en-US" cap="none" sz="800" b="0" i="0" u="none" baseline="0">
              <a:solidFill>
                <a:srgbClr val="000000"/>
              </a:solidFill>
              <a:latin typeface="Verdana"/>
              <a:ea typeface="Verdana"/>
              <a:cs typeface="Verdana"/>
            </a:rPr>
            <a:t>Loans
</a:t>
          </a:r>
          <a:r>
            <a:rPr lang="en-US" cap="none" sz="800" b="0" i="0" u="none" baseline="0">
              <a:solidFill>
                <a:srgbClr val="000000"/>
              </a:solidFill>
              <a:latin typeface="Verdana"/>
              <a:ea typeface="Verdana"/>
              <a:cs typeface="Verdana"/>
            </a:rPr>
            <a:t>Pensions
</a:t>
          </a:r>
          <a:r>
            <a:rPr lang="en-US" cap="none" sz="800" b="0" i="0" u="none" baseline="0">
              <a:solidFill>
                <a:srgbClr val="000000"/>
              </a:solidFill>
              <a:latin typeface="Verdana"/>
              <a:ea typeface="Verdana"/>
              <a:cs typeface="Verdana"/>
            </a:rPr>
            <a:t>Remittances
</a:t>
          </a:r>
          <a:r>
            <a:rPr lang="en-US" cap="none" sz="800" b="0" i="0" u="none" baseline="0">
              <a:solidFill>
                <a:srgbClr val="000000"/>
              </a:solidFill>
              <a:latin typeface="Verdana"/>
              <a:ea typeface="Verdana"/>
              <a:cs typeface="Verdana"/>
            </a:rPr>
            <a:t>
</a:t>
          </a:r>
        </a:p>
      </xdr:txBody>
    </xdr:sp>
    <xdr:clientData/>
  </xdr:twoCellAnchor>
  <xdr:twoCellAnchor>
    <xdr:from>
      <xdr:col>12</xdr:col>
      <xdr:colOff>76200</xdr:colOff>
      <xdr:row>35</xdr:row>
      <xdr:rowOff>9525</xdr:rowOff>
    </xdr:from>
    <xdr:to>
      <xdr:col>16</xdr:col>
      <xdr:colOff>533400</xdr:colOff>
      <xdr:row>42</xdr:row>
      <xdr:rowOff>57150</xdr:rowOff>
    </xdr:to>
    <xdr:sp>
      <xdr:nvSpPr>
        <xdr:cNvPr id="9" name="Text Box 15"/>
        <xdr:cNvSpPr txBox="1">
          <a:spLocks noChangeArrowheads="1"/>
        </xdr:cNvSpPr>
      </xdr:nvSpPr>
      <xdr:spPr>
        <a:xfrm>
          <a:off x="6905625" y="5915025"/>
          <a:ext cx="2895600" cy="11811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sz="800" b="0" i="0" u="none" baseline="0">
              <a:solidFill>
                <a:srgbClr val="000000"/>
              </a:solidFill>
              <a:latin typeface="Verdana"/>
              <a:ea typeface="Verdana"/>
              <a:cs typeface="Verdana"/>
            </a:rPr>
            <a:t>Agricultural skills/training (e.g. growing local market crops)
</a:t>
          </a:r>
          <a:r>
            <a:rPr lang="en-US" cap="none" sz="800" b="0" i="0" u="none" baseline="0">
              <a:solidFill>
                <a:srgbClr val="000000"/>
              </a:solidFill>
              <a:latin typeface="Verdana"/>
              <a:ea typeface="Verdana"/>
              <a:cs typeface="Verdana"/>
            </a:rPr>
            <a:t>Animal husbandry
</a:t>
          </a:r>
          <a:r>
            <a:rPr lang="en-US" cap="none" sz="800" b="0" i="0" u="none" baseline="0">
              <a:solidFill>
                <a:srgbClr val="000000"/>
              </a:solidFill>
              <a:latin typeface="Verdana"/>
              <a:ea typeface="Verdana"/>
              <a:cs typeface="Verdana"/>
            </a:rPr>
            <a:t>Craft-making skills/training
</a:t>
          </a:r>
          <a:r>
            <a:rPr lang="en-US" cap="none" sz="800" b="0" i="0" u="none" baseline="0">
              <a:solidFill>
                <a:srgbClr val="000000"/>
              </a:solidFill>
              <a:latin typeface="Verdana"/>
              <a:ea typeface="Verdana"/>
              <a:cs typeface="Verdana"/>
            </a:rPr>
            <a:t>Cottage industry skills/training
</a:t>
          </a:r>
          <a:r>
            <a:rPr lang="en-US" cap="none" sz="800" b="0" i="0" u="none" baseline="0">
              <a:solidFill>
                <a:srgbClr val="000000"/>
              </a:solidFill>
              <a:latin typeface="Verdana"/>
              <a:ea typeface="Verdana"/>
              <a:cs typeface="Verdana"/>
            </a:rPr>
            <a:t>Water management skills/training
</a:t>
          </a:r>
          <a:r>
            <a:rPr lang="en-US" cap="none" sz="800" b="0" i="0" u="none" baseline="0">
              <a:solidFill>
                <a:srgbClr val="000000"/>
              </a:solidFill>
              <a:latin typeface="Verdana"/>
              <a:ea typeface="Verdana"/>
              <a:cs typeface="Verdana"/>
            </a:rPr>
            <a:t>Health care skills/training
</a:t>
          </a:r>
          <a:r>
            <a:rPr lang="en-US" cap="none" sz="800" b="0" i="0" u="none" baseline="0">
              <a:solidFill>
                <a:srgbClr val="000000"/>
              </a:solidFill>
              <a:latin typeface="Verdana"/>
              <a:ea typeface="Verdana"/>
              <a:cs typeface="Verdana"/>
            </a:rPr>
            <a:t>Veterinary skills/training</a:t>
          </a:r>
        </a:p>
      </xdr:txBody>
    </xdr:sp>
    <xdr:clientData/>
  </xdr:twoCellAnchor>
  <xdr:twoCellAnchor>
    <xdr:from>
      <xdr:col>12</xdr:col>
      <xdr:colOff>85725</xdr:colOff>
      <xdr:row>44</xdr:row>
      <xdr:rowOff>28575</xdr:rowOff>
    </xdr:from>
    <xdr:to>
      <xdr:col>16</xdr:col>
      <xdr:colOff>542925</xdr:colOff>
      <xdr:row>51</xdr:row>
      <xdr:rowOff>114300</xdr:rowOff>
    </xdr:to>
    <xdr:sp>
      <xdr:nvSpPr>
        <xdr:cNvPr id="10" name="Text Box 16"/>
        <xdr:cNvSpPr txBox="1">
          <a:spLocks noChangeArrowheads="1"/>
        </xdr:cNvSpPr>
      </xdr:nvSpPr>
      <xdr:spPr>
        <a:xfrm>
          <a:off x="6915150" y="7458075"/>
          <a:ext cx="2895600" cy="12192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sz="800" b="0" i="0" u="none" baseline="0">
              <a:solidFill>
                <a:srgbClr val="000000"/>
              </a:solidFill>
              <a:latin typeface="Verdana"/>
              <a:ea typeface="Verdana"/>
              <a:cs typeface="Verdana"/>
            </a:rPr>
            <a:t>Local community-based organisations
</a:t>
          </a:r>
          <a:r>
            <a:rPr lang="en-US" cap="none" sz="800" b="0" i="0" u="none" baseline="0">
              <a:solidFill>
                <a:srgbClr val="000000"/>
              </a:solidFill>
              <a:latin typeface="Verdana"/>
              <a:ea typeface="Verdana"/>
              <a:cs typeface="Verdana"/>
            </a:rPr>
            <a:t>Local governance institutions
</a:t>
          </a:r>
          <a:r>
            <a:rPr lang="en-US" cap="none" sz="800" b="0" i="0" u="none" baseline="0">
              <a:solidFill>
                <a:srgbClr val="000000"/>
              </a:solidFill>
              <a:latin typeface="Verdana"/>
              <a:ea typeface="Verdana"/>
              <a:cs typeface="Verdana"/>
            </a:rPr>
            <a:t>Men's groups
</a:t>
          </a:r>
          <a:r>
            <a:rPr lang="en-US" cap="none" sz="800" b="0" i="0" u="none" baseline="0">
              <a:solidFill>
                <a:srgbClr val="000000"/>
              </a:solidFill>
              <a:latin typeface="Verdana"/>
              <a:ea typeface="Verdana"/>
              <a:cs typeface="Verdana"/>
            </a:rPr>
            <a:t>NGOs (local)
</a:t>
          </a:r>
          <a:r>
            <a:rPr lang="en-US" cap="none" sz="800" b="0" i="0" u="none" baseline="0">
              <a:solidFill>
                <a:srgbClr val="000000"/>
              </a:solidFill>
              <a:latin typeface="Verdana"/>
              <a:ea typeface="Verdana"/>
              <a:cs typeface="Verdana"/>
            </a:rPr>
            <a:t>NGOs (regional/national)
</a:t>
          </a:r>
          <a:r>
            <a:rPr lang="en-US" cap="none" sz="800" b="0" i="0" u="none" baseline="0">
              <a:solidFill>
                <a:srgbClr val="000000"/>
              </a:solidFill>
              <a:latin typeface="Verdana"/>
              <a:ea typeface="Verdana"/>
              <a:cs typeface="Verdana"/>
            </a:rPr>
            <a:t>Region/national government institutions
</a:t>
          </a:r>
          <a:r>
            <a:rPr lang="en-US" cap="none" sz="800" b="0" i="0" u="none" baseline="0">
              <a:solidFill>
                <a:srgbClr val="000000"/>
              </a:solidFill>
              <a:latin typeface="Verdana"/>
              <a:ea typeface="Verdana"/>
              <a:cs typeface="Verdana"/>
            </a:rPr>
            <a:t>Religious groups 
</a:t>
          </a:r>
          <a:r>
            <a:rPr lang="en-US" cap="none" sz="800" b="0" i="0" u="none" baseline="0">
              <a:solidFill>
                <a:srgbClr val="000000"/>
              </a:solidFill>
              <a:latin typeface="Verdana"/>
              <a:ea typeface="Verdana"/>
              <a:cs typeface="Verdana"/>
            </a:rPr>
            <a:t>Trade associations</a:t>
          </a:r>
        </a:p>
      </xdr:txBody>
    </xdr:sp>
    <xdr:clientData/>
  </xdr:twoCellAnchor>
  <xdr:oneCellAnchor>
    <xdr:from>
      <xdr:col>1</xdr:col>
      <xdr:colOff>9525</xdr:colOff>
      <xdr:row>0</xdr:row>
      <xdr:rowOff>142875</xdr:rowOff>
    </xdr:from>
    <xdr:ext cx="7848600" cy="342900"/>
    <xdr:sp>
      <xdr:nvSpPr>
        <xdr:cNvPr id="11" name="Text Box 19"/>
        <xdr:cNvSpPr txBox="1">
          <a:spLocks noChangeArrowheads="1"/>
        </xdr:cNvSpPr>
      </xdr:nvSpPr>
      <xdr:spPr>
        <a:xfrm>
          <a:off x="619125" y="142875"/>
          <a:ext cx="7848600" cy="342900"/>
        </a:xfrm>
        <a:prstGeom prst="rect">
          <a:avLst/>
        </a:prstGeom>
        <a:solidFill>
          <a:srgbClr val="000080"/>
        </a:solidFill>
        <a:ln w="12700" cmpd="sng">
          <a:noFill/>
        </a:ln>
      </xdr:spPr>
      <xdr:txBody>
        <a:bodyPr vertOverflow="clip" wrap="square" anchor="ctr"/>
        <a:p>
          <a:pPr algn="l">
            <a:defRPr/>
          </a:pPr>
          <a:r>
            <a:rPr lang="en-US" cap="none" sz="1100" b="1" i="0" u="none" baseline="0">
              <a:solidFill>
                <a:srgbClr val="FFFFFF"/>
              </a:solidFill>
            </a:rPr>
            <a:t>Quais recursos são importantes para a subsistência das pessoas ao nível da área de projecto?</a:t>
          </a:r>
        </a:p>
      </xdr:txBody>
    </xdr:sp>
    <xdr:clientData/>
  </xdr:oneCellAnchor>
  <xdr:twoCellAnchor>
    <xdr:from>
      <xdr:col>11</xdr:col>
      <xdr:colOff>257175</xdr:colOff>
      <xdr:row>4</xdr:row>
      <xdr:rowOff>85725</xdr:rowOff>
    </xdr:from>
    <xdr:to>
      <xdr:col>17</xdr:col>
      <xdr:colOff>361950</xdr:colOff>
      <xdr:row>60</xdr:row>
      <xdr:rowOff>123825</xdr:rowOff>
    </xdr:to>
    <xdr:sp>
      <xdr:nvSpPr>
        <xdr:cNvPr id="12" name="Rectangle 25"/>
        <xdr:cNvSpPr>
          <a:spLocks/>
        </xdr:cNvSpPr>
      </xdr:nvSpPr>
      <xdr:spPr>
        <a:xfrm>
          <a:off x="6810375" y="876300"/>
          <a:ext cx="3429000" cy="9267825"/>
        </a:xfrm>
        <a:prstGeom prst="rect">
          <a:avLst/>
        </a:prstGeom>
        <a:solidFill>
          <a:srgbClr val="FFFFFF"/>
        </a:solidFill>
        <a:ln w="127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5</xdr:row>
      <xdr:rowOff>47625</xdr:rowOff>
    </xdr:from>
    <xdr:to>
      <xdr:col>6</xdr:col>
      <xdr:colOff>581025</xdr:colOff>
      <xdr:row>5</xdr:row>
      <xdr:rowOff>47625</xdr:rowOff>
    </xdr:to>
    <xdr:sp>
      <xdr:nvSpPr>
        <xdr:cNvPr id="1" name="Line 7"/>
        <xdr:cNvSpPr>
          <a:spLocks/>
        </xdr:cNvSpPr>
      </xdr:nvSpPr>
      <xdr:spPr>
        <a:xfrm flipH="1">
          <a:off x="1162050" y="1609725"/>
          <a:ext cx="3190875" cy="0"/>
        </a:xfrm>
        <a:prstGeom prst="line">
          <a:avLst/>
        </a:prstGeom>
        <a:noFill/>
        <a:ln w="4445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552450</xdr:colOff>
      <xdr:row>5</xdr:row>
      <xdr:rowOff>57150</xdr:rowOff>
    </xdr:from>
    <xdr:to>
      <xdr:col>1</xdr:col>
      <xdr:colOff>552450</xdr:colOff>
      <xdr:row>6</xdr:row>
      <xdr:rowOff>285750</xdr:rowOff>
    </xdr:to>
    <xdr:sp>
      <xdr:nvSpPr>
        <xdr:cNvPr id="2" name="Line 8"/>
        <xdr:cNvSpPr>
          <a:spLocks/>
        </xdr:cNvSpPr>
      </xdr:nvSpPr>
      <xdr:spPr>
        <a:xfrm>
          <a:off x="1181100" y="1619250"/>
          <a:ext cx="0" cy="390525"/>
        </a:xfrm>
        <a:prstGeom prst="line">
          <a:avLst/>
        </a:prstGeom>
        <a:noFill/>
        <a:ln w="4445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4</xdr:row>
      <xdr:rowOff>95250</xdr:rowOff>
    </xdr:from>
    <xdr:to>
      <xdr:col>14</xdr:col>
      <xdr:colOff>409575</xdr:colOff>
      <xdr:row>5</xdr:row>
      <xdr:rowOff>152400</xdr:rowOff>
    </xdr:to>
    <xdr:grpSp>
      <xdr:nvGrpSpPr>
        <xdr:cNvPr id="3" name="Group 17"/>
        <xdr:cNvGrpSpPr>
          <a:grpSpLocks/>
        </xdr:cNvGrpSpPr>
      </xdr:nvGrpSpPr>
      <xdr:grpSpPr>
        <a:xfrm>
          <a:off x="4257675" y="1495425"/>
          <a:ext cx="4248150" cy="219075"/>
          <a:chOff x="447" y="85"/>
          <a:chExt cx="411" cy="23"/>
        </a:xfrm>
        <a:solidFill>
          <a:srgbClr val="FFFFFF"/>
        </a:solidFill>
      </xdr:grpSpPr>
      <xdr:sp>
        <xdr:nvSpPr>
          <xdr:cNvPr id="4" name="Text Box 4"/>
          <xdr:cNvSpPr txBox="1">
            <a:spLocks noChangeArrowheads="1"/>
          </xdr:cNvSpPr>
        </xdr:nvSpPr>
        <xdr:spPr>
          <a:xfrm>
            <a:off x="447" y="85"/>
            <a:ext cx="120" cy="23"/>
          </a:xfrm>
          <a:prstGeom prst="rect">
            <a:avLst/>
          </a:prstGeom>
          <a:solidFill>
            <a:srgbClr val="C0C0C0"/>
          </a:solidFill>
          <a:ln w="9525" cmpd="sng">
            <a:noFill/>
          </a:ln>
        </xdr:spPr>
        <xdr:txBody>
          <a:bodyPr vertOverflow="clip" wrap="square" lIns="36576" tIns="22860" rIns="36576" bIns="22860" anchor="ctr"/>
          <a:p>
            <a:pPr algn="ctr">
              <a:defRPr/>
            </a:pPr>
            <a:r>
              <a:rPr lang="en-US" cap="none" sz="1000" b="1" i="0" u="none" baseline="0">
                <a:solidFill>
                  <a:srgbClr val="FFFFFF"/>
                </a:solidFill>
              </a:rPr>
              <a:t>Perigo 1</a:t>
            </a:r>
          </a:p>
        </xdr:txBody>
      </xdr:sp>
      <xdr:sp>
        <xdr:nvSpPr>
          <xdr:cNvPr id="5" name="Text Box 15"/>
          <xdr:cNvSpPr txBox="1">
            <a:spLocks noChangeArrowheads="1"/>
          </xdr:cNvSpPr>
        </xdr:nvSpPr>
        <xdr:spPr>
          <a:xfrm>
            <a:off x="601" y="85"/>
            <a:ext cx="114" cy="23"/>
          </a:xfrm>
          <a:prstGeom prst="rect">
            <a:avLst/>
          </a:prstGeom>
          <a:solidFill>
            <a:srgbClr val="C0C0C0"/>
          </a:solidFill>
          <a:ln w="9525" cmpd="sng">
            <a:noFill/>
          </a:ln>
        </xdr:spPr>
        <xdr:txBody>
          <a:bodyPr vertOverflow="clip" wrap="square" lIns="36576" tIns="22860" rIns="36576" bIns="22860" anchor="ctr"/>
          <a:p>
            <a:pPr algn="ctr">
              <a:defRPr/>
            </a:pPr>
            <a:r>
              <a:rPr lang="en-US" cap="none" sz="1000" b="1" i="0" u="none" baseline="0">
                <a:solidFill>
                  <a:srgbClr val="FFFFFF"/>
                </a:solidFill>
              </a:rPr>
              <a:t>Perigo 2</a:t>
            </a:r>
          </a:p>
        </xdr:txBody>
      </xdr:sp>
      <xdr:sp>
        <xdr:nvSpPr>
          <xdr:cNvPr id="6" name="Text Box 16"/>
          <xdr:cNvSpPr txBox="1">
            <a:spLocks noChangeArrowheads="1"/>
          </xdr:cNvSpPr>
        </xdr:nvSpPr>
        <xdr:spPr>
          <a:xfrm>
            <a:off x="749" y="87"/>
            <a:ext cx="109" cy="19"/>
          </a:xfrm>
          <a:prstGeom prst="rect">
            <a:avLst/>
          </a:prstGeom>
          <a:solidFill>
            <a:srgbClr val="C0C0C0"/>
          </a:solidFill>
          <a:ln w="9525" cmpd="sng">
            <a:noFill/>
          </a:ln>
        </xdr:spPr>
        <xdr:txBody>
          <a:bodyPr vertOverflow="clip" wrap="square" lIns="36576" tIns="22860" rIns="36576" bIns="22860" anchor="ctr"/>
          <a:p>
            <a:pPr algn="ctr">
              <a:defRPr/>
            </a:pPr>
            <a:r>
              <a:rPr lang="en-US" cap="none" sz="1000" b="1" i="0" u="none" baseline="0">
                <a:solidFill>
                  <a:srgbClr val="FFFFFF"/>
                </a:solidFill>
              </a:rPr>
              <a:t>Perigo 3</a:t>
            </a:r>
          </a:p>
        </xdr:txBody>
      </xdr:sp>
    </xdr:grpSp>
    <xdr:clientData/>
  </xdr:twoCellAnchor>
  <xdr:oneCellAnchor>
    <xdr:from>
      <xdr:col>1</xdr:col>
      <xdr:colOff>9525</xdr:colOff>
      <xdr:row>0</xdr:row>
      <xdr:rowOff>85725</xdr:rowOff>
    </xdr:from>
    <xdr:ext cx="9048750" cy="342900"/>
    <xdr:sp>
      <xdr:nvSpPr>
        <xdr:cNvPr id="7" name="Text Box 22"/>
        <xdr:cNvSpPr txBox="1">
          <a:spLocks noChangeArrowheads="1"/>
        </xdr:cNvSpPr>
      </xdr:nvSpPr>
      <xdr:spPr>
        <a:xfrm>
          <a:off x="638175" y="85725"/>
          <a:ext cx="9048750" cy="342900"/>
        </a:xfrm>
        <a:prstGeom prst="rect">
          <a:avLst/>
        </a:prstGeom>
        <a:solidFill>
          <a:srgbClr val="000080"/>
        </a:solidFill>
        <a:ln w="12700" cmpd="sng">
          <a:noFill/>
        </a:ln>
      </xdr:spPr>
      <xdr:txBody>
        <a:bodyPr vertOverflow="clip" wrap="square" anchor="ctr"/>
        <a:p>
          <a:pPr algn="l">
            <a:defRPr/>
          </a:pPr>
          <a:r>
            <a:rPr lang="en-US" cap="none" sz="1400" b="1" i="0" u="none" baseline="0">
              <a:solidFill>
                <a:srgbClr val="FFFFFF"/>
              </a:solidFill>
            </a:rPr>
            <a:t>Como é que os recursos de subsistência são afectados pelos actuais perigos climáticos?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57</xdr:row>
      <xdr:rowOff>142875</xdr:rowOff>
    </xdr:from>
    <xdr:to>
      <xdr:col>17</xdr:col>
      <xdr:colOff>314325</xdr:colOff>
      <xdr:row>60</xdr:row>
      <xdr:rowOff>28575</xdr:rowOff>
    </xdr:to>
    <xdr:sp>
      <xdr:nvSpPr>
        <xdr:cNvPr id="1" name="TextBox 1"/>
        <xdr:cNvSpPr txBox="1">
          <a:spLocks noChangeArrowheads="1"/>
        </xdr:cNvSpPr>
      </xdr:nvSpPr>
      <xdr:spPr>
        <a:xfrm>
          <a:off x="533400" y="10782300"/>
          <a:ext cx="8810625" cy="3714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Insira/escreva quaisquer notas sobre o relacionamento entre os recursos dos meios de subsistência e as estratégias de sucesso – isto é, diferenças sazonais, natureza positiva ou negativa da influência nas notas de estratégias de sucesso abaixo.</a:t>
          </a:r>
        </a:p>
      </xdr:txBody>
    </xdr:sp>
    <xdr:clientData/>
  </xdr:twoCellAnchor>
  <xdr:twoCellAnchor>
    <xdr:from>
      <xdr:col>6</xdr:col>
      <xdr:colOff>504825</xdr:colOff>
      <xdr:row>8</xdr:row>
      <xdr:rowOff>123825</xdr:rowOff>
    </xdr:from>
    <xdr:to>
      <xdr:col>15</xdr:col>
      <xdr:colOff>38100</xdr:colOff>
      <xdr:row>9</xdr:row>
      <xdr:rowOff>152400</xdr:rowOff>
    </xdr:to>
    <xdr:grpSp>
      <xdr:nvGrpSpPr>
        <xdr:cNvPr id="2" name="Group 11"/>
        <xdr:cNvGrpSpPr>
          <a:grpSpLocks/>
        </xdr:cNvGrpSpPr>
      </xdr:nvGrpSpPr>
      <xdr:grpSpPr>
        <a:xfrm>
          <a:off x="4533900" y="2105025"/>
          <a:ext cx="3752850" cy="190500"/>
          <a:chOff x="445" y="119"/>
          <a:chExt cx="401" cy="23"/>
        </a:xfrm>
        <a:solidFill>
          <a:srgbClr val="FFFFFF"/>
        </a:solidFill>
      </xdr:grpSpPr>
      <xdr:sp>
        <xdr:nvSpPr>
          <xdr:cNvPr id="3" name="Text Box 6"/>
          <xdr:cNvSpPr txBox="1">
            <a:spLocks noChangeArrowheads="1"/>
          </xdr:cNvSpPr>
        </xdr:nvSpPr>
        <xdr:spPr>
          <a:xfrm>
            <a:off x="445" y="119"/>
            <a:ext cx="119" cy="23"/>
          </a:xfrm>
          <a:prstGeom prst="rect">
            <a:avLst/>
          </a:prstGeom>
          <a:solidFill>
            <a:srgbClr val="C0C0C0"/>
          </a:solidFill>
          <a:ln w="9525" cmpd="sng">
            <a:noFill/>
          </a:ln>
        </xdr:spPr>
        <xdr:txBody>
          <a:bodyPr vertOverflow="clip" wrap="square" lIns="36576" tIns="22860" rIns="36576" bIns="22860" anchor="ctr"/>
          <a:p>
            <a:pPr algn="ctr">
              <a:defRPr/>
            </a:pPr>
            <a:r>
              <a:rPr lang="en-US" cap="none" sz="1000" b="1" i="0" u="none" baseline="0">
                <a:solidFill>
                  <a:srgbClr val="FFFFFF"/>
                </a:solidFill>
              </a:rPr>
              <a:t>Estratégia 1</a:t>
            </a:r>
          </a:p>
        </xdr:txBody>
      </xdr:sp>
      <xdr:sp>
        <xdr:nvSpPr>
          <xdr:cNvPr id="4" name="Text Box 7"/>
          <xdr:cNvSpPr txBox="1">
            <a:spLocks noChangeArrowheads="1"/>
          </xdr:cNvSpPr>
        </xdr:nvSpPr>
        <xdr:spPr>
          <a:xfrm>
            <a:off x="587" y="119"/>
            <a:ext cx="115" cy="23"/>
          </a:xfrm>
          <a:prstGeom prst="rect">
            <a:avLst/>
          </a:prstGeom>
          <a:solidFill>
            <a:srgbClr val="C0C0C0"/>
          </a:solidFill>
          <a:ln w="9525" cmpd="sng">
            <a:noFill/>
          </a:ln>
        </xdr:spPr>
        <xdr:txBody>
          <a:bodyPr vertOverflow="clip" wrap="square" lIns="36576" tIns="22860" rIns="36576" bIns="22860" anchor="ctr"/>
          <a:p>
            <a:pPr algn="ctr">
              <a:defRPr/>
            </a:pPr>
            <a:r>
              <a:rPr lang="en-US" cap="none" sz="1000" b="1" i="0" u="none" baseline="0">
                <a:solidFill>
                  <a:srgbClr val="FFFFFF"/>
                </a:solidFill>
              </a:rPr>
              <a:t>Estratégia 2</a:t>
            </a:r>
          </a:p>
        </xdr:txBody>
      </xdr:sp>
      <xdr:sp>
        <xdr:nvSpPr>
          <xdr:cNvPr id="5" name="Text Box 8"/>
          <xdr:cNvSpPr txBox="1">
            <a:spLocks noChangeArrowheads="1"/>
          </xdr:cNvSpPr>
        </xdr:nvSpPr>
        <xdr:spPr>
          <a:xfrm>
            <a:off x="727" y="119"/>
            <a:ext cx="119" cy="23"/>
          </a:xfrm>
          <a:prstGeom prst="rect">
            <a:avLst/>
          </a:prstGeom>
          <a:solidFill>
            <a:srgbClr val="C0C0C0"/>
          </a:solidFill>
          <a:ln w="9525" cmpd="sng">
            <a:noFill/>
          </a:ln>
        </xdr:spPr>
        <xdr:txBody>
          <a:bodyPr vertOverflow="clip" wrap="square" lIns="36576" tIns="22860" rIns="36576" bIns="22860" anchor="ctr"/>
          <a:p>
            <a:pPr algn="ctr">
              <a:defRPr/>
            </a:pPr>
            <a:r>
              <a:rPr lang="en-US" cap="none" sz="1000" b="1" i="0" u="none" baseline="0">
                <a:solidFill>
                  <a:srgbClr val="FFFFFF"/>
                </a:solidFill>
              </a:rPr>
              <a:t>Estratégia 3</a:t>
            </a:r>
          </a:p>
        </xdr:txBody>
      </xdr:sp>
    </xdr:grpSp>
    <xdr:clientData/>
  </xdr:twoCellAnchor>
  <xdr:twoCellAnchor>
    <xdr:from>
      <xdr:col>1</xdr:col>
      <xdr:colOff>438150</xdr:colOff>
      <xdr:row>9</xdr:row>
      <xdr:rowOff>28575</xdr:rowOff>
    </xdr:from>
    <xdr:to>
      <xdr:col>6</xdr:col>
      <xdr:colOff>428625</xdr:colOff>
      <xdr:row>11</xdr:row>
      <xdr:rowOff>95250</xdr:rowOff>
    </xdr:to>
    <xdr:grpSp>
      <xdr:nvGrpSpPr>
        <xdr:cNvPr id="6" name="Group 12"/>
        <xdr:cNvGrpSpPr>
          <a:grpSpLocks/>
        </xdr:cNvGrpSpPr>
      </xdr:nvGrpSpPr>
      <xdr:grpSpPr>
        <a:xfrm>
          <a:off x="1047750" y="2171700"/>
          <a:ext cx="3409950" cy="1038225"/>
          <a:chOff x="110" y="129"/>
          <a:chExt cx="332" cy="41"/>
        </a:xfrm>
        <a:solidFill>
          <a:srgbClr val="FFFFFF"/>
        </a:solidFill>
      </xdr:grpSpPr>
      <xdr:sp>
        <xdr:nvSpPr>
          <xdr:cNvPr id="7" name="Line 9"/>
          <xdr:cNvSpPr>
            <a:spLocks/>
          </xdr:cNvSpPr>
        </xdr:nvSpPr>
        <xdr:spPr>
          <a:xfrm flipH="1">
            <a:off x="110" y="131"/>
            <a:ext cx="332" cy="0"/>
          </a:xfrm>
          <a:prstGeom prst="line">
            <a:avLst/>
          </a:prstGeom>
          <a:noFill/>
          <a:ln w="44450" cmpd="sng">
            <a:solidFill>
              <a:srgbClr val="C0C0C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8" name="Line 10"/>
          <xdr:cNvSpPr>
            <a:spLocks/>
          </xdr:cNvSpPr>
        </xdr:nvSpPr>
        <xdr:spPr>
          <a:xfrm>
            <a:off x="112" y="129"/>
            <a:ext cx="0" cy="41"/>
          </a:xfrm>
          <a:prstGeom prst="line">
            <a:avLst/>
          </a:prstGeom>
          <a:noFill/>
          <a:ln w="4445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419100</xdr:colOff>
      <xdr:row>7</xdr:row>
      <xdr:rowOff>9525</xdr:rowOff>
    </xdr:from>
    <xdr:to>
      <xdr:col>6</xdr:col>
      <xdr:colOff>514350</xdr:colOff>
      <xdr:row>8</xdr:row>
      <xdr:rowOff>47625</xdr:rowOff>
    </xdr:to>
    <xdr:sp>
      <xdr:nvSpPr>
        <xdr:cNvPr id="9" name="Text Box 17"/>
        <xdr:cNvSpPr txBox="1">
          <a:spLocks noChangeArrowheads="1"/>
        </xdr:cNvSpPr>
      </xdr:nvSpPr>
      <xdr:spPr>
        <a:xfrm>
          <a:off x="3838575" y="1790700"/>
          <a:ext cx="704850" cy="238125"/>
        </a:xfrm>
        <a:prstGeom prst="rect">
          <a:avLst/>
        </a:prstGeom>
        <a:noFill/>
        <a:ln w="12700" cmpd="sng">
          <a:noFill/>
        </a:ln>
      </xdr:spPr>
      <xdr:txBody>
        <a:bodyPr vertOverflow="clip" wrap="square"/>
        <a:p>
          <a:pPr algn="l">
            <a:defRPr/>
          </a:pPr>
          <a:r>
            <a:rPr lang="en-US" cap="none" sz="800" b="0" i="0" u="none" baseline="0">
              <a:solidFill>
                <a:srgbClr val="000000"/>
              </a:solidFill>
            </a:rPr>
            <a:t>Impactos:</a:t>
          </a:r>
        </a:p>
      </xdr:txBody>
    </xdr:sp>
    <xdr:clientData/>
  </xdr:twoCellAnchor>
  <xdr:oneCellAnchor>
    <xdr:from>
      <xdr:col>1</xdr:col>
      <xdr:colOff>28575</xdr:colOff>
      <xdr:row>0</xdr:row>
      <xdr:rowOff>85725</xdr:rowOff>
    </xdr:from>
    <xdr:ext cx="9744075" cy="333375"/>
    <xdr:sp>
      <xdr:nvSpPr>
        <xdr:cNvPr id="10" name="Text Box 18"/>
        <xdr:cNvSpPr txBox="1">
          <a:spLocks noChangeArrowheads="1"/>
        </xdr:cNvSpPr>
      </xdr:nvSpPr>
      <xdr:spPr>
        <a:xfrm>
          <a:off x="638175" y="85725"/>
          <a:ext cx="9744075" cy="333375"/>
        </a:xfrm>
        <a:prstGeom prst="rect">
          <a:avLst/>
        </a:prstGeom>
        <a:solidFill>
          <a:srgbClr val="000080"/>
        </a:solidFill>
        <a:ln w="12700" cmpd="sng">
          <a:noFill/>
        </a:ln>
      </xdr:spPr>
      <xdr:txBody>
        <a:bodyPr vertOverflow="clip" wrap="square" anchor="ctr"/>
        <a:p>
          <a:pPr algn="l">
            <a:defRPr/>
          </a:pPr>
          <a:r>
            <a:rPr lang="en-US" cap="none" sz="1400" b="1" i="0" u="none" baseline="0">
              <a:solidFill>
                <a:srgbClr val="FFFFFF"/>
              </a:solidFill>
              <a:latin typeface="Verdana"/>
              <a:ea typeface="Verdana"/>
              <a:cs typeface="Verdana"/>
            </a:rPr>
            <a:t>Como</a:t>
          </a:r>
          <a:r>
            <a:rPr lang="en-US" cap="none" sz="1400" b="1" i="0" u="none" baseline="0">
              <a:solidFill>
                <a:srgbClr val="FFFFFF"/>
              </a:solidFill>
              <a:latin typeface="Verdana"/>
              <a:ea typeface="Verdana"/>
              <a:cs typeface="Verdana"/>
            </a:rPr>
            <a:t> é que os recursos de subsistência influenciam as estrategias de sobrevivência</a:t>
          </a:r>
          <a:r>
            <a:rPr lang="en-US" cap="none" sz="1400" b="1" i="0" u="none" baseline="0">
              <a:solidFill>
                <a:srgbClr val="FFFFFF"/>
              </a:solidFill>
              <a:latin typeface="Verdana"/>
              <a:ea typeface="Verdana"/>
              <a:cs typeface="Verdana"/>
            </a:rPr>
            <a:t> (Perigo 1)</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9</xdr:row>
      <xdr:rowOff>57150</xdr:rowOff>
    </xdr:from>
    <xdr:to>
      <xdr:col>6</xdr:col>
      <xdr:colOff>400050</xdr:colOff>
      <xdr:row>11</xdr:row>
      <xdr:rowOff>123825</xdr:rowOff>
    </xdr:to>
    <xdr:grpSp>
      <xdr:nvGrpSpPr>
        <xdr:cNvPr id="1" name="Group 2"/>
        <xdr:cNvGrpSpPr>
          <a:grpSpLocks/>
        </xdr:cNvGrpSpPr>
      </xdr:nvGrpSpPr>
      <xdr:grpSpPr>
        <a:xfrm>
          <a:off x="971550" y="2219325"/>
          <a:ext cx="3400425" cy="390525"/>
          <a:chOff x="110" y="129"/>
          <a:chExt cx="332" cy="41"/>
        </a:xfrm>
        <a:solidFill>
          <a:srgbClr val="FFFFFF"/>
        </a:solidFill>
      </xdr:grpSpPr>
      <xdr:sp>
        <xdr:nvSpPr>
          <xdr:cNvPr id="2" name="Line 3"/>
          <xdr:cNvSpPr>
            <a:spLocks/>
          </xdr:cNvSpPr>
        </xdr:nvSpPr>
        <xdr:spPr>
          <a:xfrm flipH="1">
            <a:off x="110" y="131"/>
            <a:ext cx="332" cy="0"/>
          </a:xfrm>
          <a:prstGeom prst="line">
            <a:avLst/>
          </a:prstGeom>
          <a:noFill/>
          <a:ln w="44450" cmpd="sng">
            <a:solidFill>
              <a:srgbClr val="C0C0C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3" name="Line 4"/>
          <xdr:cNvSpPr>
            <a:spLocks/>
          </xdr:cNvSpPr>
        </xdr:nvSpPr>
        <xdr:spPr>
          <a:xfrm>
            <a:off x="112" y="129"/>
            <a:ext cx="0" cy="41"/>
          </a:xfrm>
          <a:prstGeom prst="line">
            <a:avLst/>
          </a:prstGeom>
          <a:noFill/>
          <a:ln w="4445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409575</xdr:colOff>
      <xdr:row>8</xdr:row>
      <xdr:rowOff>123825</xdr:rowOff>
    </xdr:from>
    <xdr:to>
      <xdr:col>15</xdr:col>
      <xdr:colOff>19050</xdr:colOff>
      <xdr:row>10</xdr:row>
      <xdr:rowOff>19050</xdr:rowOff>
    </xdr:to>
    <xdr:grpSp>
      <xdr:nvGrpSpPr>
        <xdr:cNvPr id="4" name="Group 5"/>
        <xdr:cNvGrpSpPr>
          <a:grpSpLocks/>
        </xdr:cNvGrpSpPr>
      </xdr:nvGrpSpPr>
      <xdr:grpSpPr>
        <a:xfrm>
          <a:off x="4381500" y="2124075"/>
          <a:ext cx="3600450" cy="219075"/>
          <a:chOff x="445" y="119"/>
          <a:chExt cx="401" cy="23"/>
        </a:xfrm>
        <a:solidFill>
          <a:srgbClr val="FFFFFF"/>
        </a:solidFill>
      </xdr:grpSpPr>
      <xdr:sp>
        <xdr:nvSpPr>
          <xdr:cNvPr id="5" name="Text Box 6"/>
          <xdr:cNvSpPr txBox="1">
            <a:spLocks noChangeArrowheads="1"/>
          </xdr:cNvSpPr>
        </xdr:nvSpPr>
        <xdr:spPr>
          <a:xfrm>
            <a:off x="445" y="119"/>
            <a:ext cx="119" cy="23"/>
          </a:xfrm>
          <a:prstGeom prst="rect">
            <a:avLst/>
          </a:prstGeom>
          <a:solidFill>
            <a:srgbClr val="C0C0C0"/>
          </a:solidFill>
          <a:ln w="9525" cmpd="sng">
            <a:noFill/>
          </a:ln>
        </xdr:spPr>
        <xdr:txBody>
          <a:bodyPr vertOverflow="clip" wrap="square" lIns="36576" tIns="22860" rIns="36576" bIns="22860" anchor="ctr"/>
          <a:p>
            <a:pPr algn="ctr">
              <a:defRPr/>
            </a:pPr>
            <a:r>
              <a:rPr lang="en-US" cap="none" sz="1000" b="1" i="0" u="none" baseline="0">
                <a:solidFill>
                  <a:srgbClr val="FFFFFF"/>
                </a:solidFill>
              </a:rPr>
              <a:t>Estratégia 1</a:t>
            </a:r>
          </a:p>
        </xdr:txBody>
      </xdr:sp>
      <xdr:sp>
        <xdr:nvSpPr>
          <xdr:cNvPr id="6" name="Text Box 7"/>
          <xdr:cNvSpPr txBox="1">
            <a:spLocks noChangeArrowheads="1"/>
          </xdr:cNvSpPr>
        </xdr:nvSpPr>
        <xdr:spPr>
          <a:xfrm>
            <a:off x="587" y="119"/>
            <a:ext cx="119" cy="23"/>
          </a:xfrm>
          <a:prstGeom prst="rect">
            <a:avLst/>
          </a:prstGeom>
          <a:solidFill>
            <a:srgbClr val="C0C0C0"/>
          </a:solidFill>
          <a:ln w="9525" cmpd="sng">
            <a:noFill/>
          </a:ln>
        </xdr:spPr>
        <xdr:txBody>
          <a:bodyPr vertOverflow="clip" wrap="square" lIns="36576" tIns="22860" rIns="36576" bIns="22860" anchor="ctr"/>
          <a:p>
            <a:pPr algn="ctr">
              <a:defRPr/>
            </a:pPr>
            <a:r>
              <a:rPr lang="en-US" cap="none" sz="1000" b="1" i="0" u="none" baseline="0">
                <a:solidFill>
                  <a:srgbClr val="FFFFFF"/>
                </a:solidFill>
              </a:rPr>
              <a:t>Estratégia 2</a:t>
            </a:r>
          </a:p>
        </xdr:txBody>
      </xdr:sp>
      <xdr:sp>
        <xdr:nvSpPr>
          <xdr:cNvPr id="7" name="Text Box 8"/>
          <xdr:cNvSpPr txBox="1">
            <a:spLocks noChangeArrowheads="1"/>
          </xdr:cNvSpPr>
        </xdr:nvSpPr>
        <xdr:spPr>
          <a:xfrm>
            <a:off x="727" y="119"/>
            <a:ext cx="119" cy="23"/>
          </a:xfrm>
          <a:prstGeom prst="rect">
            <a:avLst/>
          </a:prstGeom>
          <a:solidFill>
            <a:srgbClr val="C0C0C0"/>
          </a:solidFill>
          <a:ln w="9525" cmpd="sng">
            <a:noFill/>
          </a:ln>
        </xdr:spPr>
        <xdr:txBody>
          <a:bodyPr vertOverflow="clip" wrap="square" lIns="36576" tIns="22860" rIns="36576" bIns="22860" anchor="ctr"/>
          <a:p>
            <a:pPr algn="ctr">
              <a:defRPr/>
            </a:pPr>
            <a:r>
              <a:rPr lang="en-US" cap="none" sz="1000" b="1" i="0" u="none" baseline="0">
                <a:solidFill>
                  <a:srgbClr val="FFFFFF"/>
                </a:solidFill>
              </a:rPr>
              <a:t>Estratégia 3</a:t>
            </a:r>
          </a:p>
        </xdr:txBody>
      </xdr:sp>
    </xdr:grpSp>
    <xdr:clientData/>
  </xdr:twoCellAnchor>
  <xdr:twoCellAnchor>
    <xdr:from>
      <xdr:col>5</xdr:col>
      <xdr:colOff>419100</xdr:colOff>
      <xdr:row>6</xdr:row>
      <xdr:rowOff>161925</xdr:rowOff>
    </xdr:from>
    <xdr:to>
      <xdr:col>7</xdr:col>
      <xdr:colOff>9525</xdr:colOff>
      <xdr:row>8</xdr:row>
      <xdr:rowOff>47625</xdr:rowOff>
    </xdr:to>
    <xdr:sp>
      <xdr:nvSpPr>
        <xdr:cNvPr id="8" name="Text Box 12"/>
        <xdr:cNvSpPr txBox="1">
          <a:spLocks noChangeArrowheads="1"/>
        </xdr:cNvSpPr>
      </xdr:nvSpPr>
      <xdr:spPr>
        <a:xfrm>
          <a:off x="3762375" y="1809750"/>
          <a:ext cx="704850" cy="238125"/>
        </a:xfrm>
        <a:prstGeom prst="rect">
          <a:avLst/>
        </a:prstGeom>
        <a:noFill/>
        <a:ln w="12700" cmpd="sng">
          <a:noFill/>
        </a:ln>
      </xdr:spPr>
      <xdr:txBody>
        <a:bodyPr vertOverflow="clip" wrap="square"/>
        <a:p>
          <a:pPr algn="l">
            <a:defRPr/>
          </a:pPr>
          <a:r>
            <a:rPr lang="en-US" cap="none" sz="800" b="0" i="0" u="none" baseline="0">
              <a:solidFill>
                <a:srgbClr val="000000"/>
              </a:solidFill>
            </a:rPr>
            <a:t>Impactos:</a:t>
          </a:r>
        </a:p>
      </xdr:txBody>
    </xdr:sp>
    <xdr:clientData/>
  </xdr:twoCellAnchor>
  <xdr:oneCellAnchor>
    <xdr:from>
      <xdr:col>1</xdr:col>
      <xdr:colOff>28575</xdr:colOff>
      <xdr:row>0</xdr:row>
      <xdr:rowOff>47625</xdr:rowOff>
    </xdr:from>
    <xdr:ext cx="9886950" cy="342900"/>
    <xdr:sp>
      <xdr:nvSpPr>
        <xdr:cNvPr id="9" name="Text Box 14"/>
        <xdr:cNvSpPr txBox="1">
          <a:spLocks noChangeArrowheads="1"/>
        </xdr:cNvSpPr>
      </xdr:nvSpPr>
      <xdr:spPr>
        <a:xfrm>
          <a:off x="647700" y="47625"/>
          <a:ext cx="9886950" cy="342900"/>
        </a:xfrm>
        <a:prstGeom prst="rect">
          <a:avLst/>
        </a:prstGeom>
        <a:solidFill>
          <a:srgbClr val="000080"/>
        </a:solidFill>
        <a:ln w="12700" cmpd="sng">
          <a:noFill/>
        </a:ln>
      </xdr:spPr>
      <xdr:txBody>
        <a:bodyPr vertOverflow="clip" wrap="square" anchor="ctr"/>
        <a:p>
          <a:pPr algn="l">
            <a:defRPr/>
          </a:pPr>
          <a:r>
            <a:rPr lang="en-US" cap="none" sz="1400" b="1" i="0" u="none" baseline="0">
              <a:solidFill>
                <a:srgbClr val="FFFFFF"/>
              </a:solidFill>
              <a:latin typeface="Verdana"/>
              <a:ea typeface="Verdana"/>
              <a:cs typeface="Verdana"/>
            </a:rPr>
            <a:t>Como</a:t>
          </a:r>
          <a:r>
            <a:rPr lang="en-US" cap="none" sz="1400" b="1" i="0" u="none" baseline="0">
              <a:solidFill>
                <a:srgbClr val="FFFFFF"/>
              </a:solidFill>
              <a:latin typeface="Verdana"/>
              <a:ea typeface="Verdana"/>
              <a:cs typeface="Verdana"/>
            </a:rPr>
            <a:t> é que os recursos de subsistência influenciam as estrategias de sobrevivência</a:t>
          </a:r>
          <a:r>
            <a:rPr lang="en-US" cap="none" sz="1400" b="1" i="0" u="none" baseline="0">
              <a:solidFill>
                <a:srgbClr val="FFFFFF"/>
              </a:solidFill>
              <a:latin typeface="Verdana"/>
              <a:ea typeface="Verdana"/>
              <a:cs typeface="Verdana"/>
            </a:rPr>
            <a:t> (Perigo </a:t>
          </a:r>
          <a:r>
            <a:rPr lang="en-US" cap="none" sz="1400" b="1" i="0" u="none" baseline="0">
              <a:solidFill>
                <a:srgbClr val="FFFFFF"/>
              </a:solidFill>
              <a:latin typeface="Verdana"/>
              <a:ea typeface="Verdana"/>
              <a:cs typeface="Verdana"/>
            </a:rPr>
            <a:t> 2)</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eneva.iisd.ca\mkeller$\cristal%20testing\Cristalte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azards Report"/>
      <sheetName val="livelihood context 2"/>
      <sheetName val="Project Summary Report"/>
      <sheetName val="PoliticalMatrix"/>
      <sheetName val="project summary profile"/>
      <sheetName val="adaptation management ReportSUM"/>
      <sheetName val="adaptation management ReportMOD"/>
      <sheetName val="adaptation management 2"/>
      <sheetName val="CONTACT NOTES"/>
      <sheetName val="adaptation management"/>
      <sheetName val="PROJECT PROFILE"/>
      <sheetName val="GLOSSARYHOME"/>
      <sheetName val="GLOSSARY"/>
      <sheetName val="project screening 2"/>
      <sheetName val="Screening Project ReportSUM"/>
      <sheetName val="Screening Project ReportMOD"/>
      <sheetName val="project screening"/>
      <sheetName val="livelihood context"/>
      <sheetName val="Climate Context ReportMODULE"/>
      <sheetName val="Climate Context ReportSUMMARY"/>
      <sheetName val="Hazard 3"/>
      <sheetName val="Hazard 2"/>
      <sheetName val="livelihood context 3 HAZ3"/>
      <sheetName val="Hazard 1"/>
      <sheetName val="Livelihood Context Report"/>
      <sheetName val="climate context 3"/>
      <sheetName val="livelihood context 3 HAZ2"/>
      <sheetName val="livelihood context 3 HAZ1"/>
      <sheetName val="control"/>
      <sheetName val="livelihood resources"/>
      <sheetName val="climate context 2"/>
      <sheetName val="contact us"/>
      <sheetName val="LCCResources"/>
      <sheetName val="start CRISTAL"/>
      <sheetName val="home"/>
      <sheetName val="run tutorial"/>
      <sheetName val="CONTROLSTART"/>
      <sheetName val="CHOICE"/>
      <sheetName val="start"/>
      <sheetName val="climate context"/>
    </sheetNames>
    <definedNames>
      <definedName name="Oval91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0.x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1.x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2.x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3.x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4.x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5.xml" /><Relationship Id="rId3"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tabColor indexed="26"/>
  </sheetPr>
  <dimension ref="A1:A1"/>
  <sheetViews>
    <sheetView showGridLines="0" tabSelected="1" workbookViewId="0" topLeftCell="A1">
      <selection activeCell="H7" sqref="H7"/>
    </sheetView>
  </sheetViews>
  <sheetFormatPr defaultColWidth="9.140625" defaultRowHeight="12.75"/>
  <sheetData/>
  <sheetProtection sheet="1"/>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6">
    <tabColor indexed="44"/>
  </sheetPr>
  <dimension ref="A6:Q86"/>
  <sheetViews>
    <sheetView showGridLines="0" zoomScalePageLayoutView="0" workbookViewId="0" topLeftCell="A1">
      <pane ySplit="12" topLeftCell="A13" activePane="bottomLeft" state="frozen"/>
      <selection pane="topLeft" activeCell="A1" sqref="A1"/>
      <selection pane="bottomLeft" activeCell="P6" sqref="P6"/>
    </sheetView>
  </sheetViews>
  <sheetFormatPr defaultColWidth="8.8515625" defaultRowHeight="12.75"/>
  <cols>
    <col min="1" max="1" width="9.28125" style="1" customWidth="1"/>
    <col min="2" max="2" width="14.28125" style="1" customWidth="1"/>
    <col min="3" max="5" width="8.8515625" style="1" customWidth="1"/>
    <col min="6" max="6" width="9.421875" style="1" customWidth="1"/>
    <col min="7" max="7" width="7.28125" style="1" customWidth="1"/>
    <col min="8" max="8" width="8.8515625" style="1" customWidth="1"/>
    <col min="9" max="9" width="6.00390625" style="1" customWidth="1"/>
    <col min="10" max="10" width="4.00390625" style="1" customWidth="1"/>
    <col min="11" max="11" width="8.8515625" style="1" customWidth="1"/>
    <col min="12" max="12" width="6.00390625" style="1" customWidth="1"/>
    <col min="13" max="13" width="4.00390625" style="1" customWidth="1"/>
    <col min="14" max="14" width="8.8515625" style="1" customWidth="1"/>
    <col min="15" max="15" width="6.00390625" style="1" customWidth="1"/>
    <col min="16" max="16" width="4.00390625" style="1" customWidth="1"/>
    <col min="17" max="16384" width="8.8515625" style="1" customWidth="1"/>
  </cols>
  <sheetData>
    <row r="1" ht="12.75"/>
    <row r="2" ht="19.5" customHeight="1"/>
    <row r="4" ht="42.75" customHeight="1"/>
    <row r="5" ht="27" customHeight="1"/>
    <row r="6" spans="2:3" ht="15" customHeight="1">
      <c r="B6" s="102" t="s">
        <v>108</v>
      </c>
      <c r="C6" s="57" t="str">
        <f>IF(LEN(T('Actuais Riscos Climáticos'!C27))&gt;0,T('Actuais Riscos Climáticos'!C27),"[Não há perigo #2]")</f>
        <v>[Não há perigo #2]</v>
      </c>
    </row>
    <row r="7" ht="15" customHeight="1">
      <c r="C7" s="57"/>
    </row>
    <row r="8" spans="8:15" ht="12.75">
      <c r="H8" s="377">
        <f>IF(ISBLANK('Actuais Riscos Climáticos'!B32),"",T('Actuais Riscos Climáticos'!B32))</f>
      </c>
      <c r="I8" s="377"/>
      <c r="K8" s="377">
        <f>IF(ISBLANK('Actuais Riscos Climáticos'!B35),"",T('Actuais Riscos Climáticos'!B35))</f>
      </c>
      <c r="L8" s="377"/>
      <c r="N8" s="377">
        <f>IF(ISBLANK('Actuais Riscos Climáticos'!B38),"",T('Actuais Riscos Climáticos'!B38))</f>
      </c>
      <c r="O8" s="377"/>
    </row>
    <row r="9" ht="12.75"/>
    <row r="10" ht="12.75"/>
    <row r="11" spans="8:15" ht="12.75" customHeight="1">
      <c r="H11" s="381">
        <f>T(riskcontrols!B21)</f>
      </c>
      <c r="I11" s="381"/>
      <c r="K11" s="381">
        <f>T(riskcontrols!B22)</f>
      </c>
      <c r="L11" s="381"/>
      <c r="N11" s="381">
        <f>T(riskcontrols!B23)</f>
      </c>
      <c r="O11" s="381"/>
    </row>
    <row r="12" spans="8:15" ht="14.25" customHeight="1">
      <c r="H12" s="381"/>
      <c r="I12" s="381"/>
      <c r="K12" s="381"/>
      <c r="L12" s="381"/>
      <c r="N12" s="381"/>
      <c r="O12" s="381"/>
    </row>
    <row r="13" spans="2:15" s="5" customFormat="1" ht="17.25" customHeight="1">
      <c r="B13" s="5" t="s">
        <v>101</v>
      </c>
      <c r="H13" s="9"/>
      <c r="I13" s="9"/>
      <c r="K13" s="9"/>
      <c r="L13" s="9"/>
      <c r="N13" s="9"/>
      <c r="O13" s="9"/>
    </row>
    <row r="15" spans="2:17" ht="12.75">
      <c r="B15" s="373" t="str">
        <f>T('Perigo --&gt; RS'!B10)</f>
        <v>Águas superficiais</v>
      </c>
      <c r="C15" s="378"/>
      <c r="D15" s="378"/>
      <c r="E15" s="379"/>
      <c r="H15" s="11"/>
      <c r="I15" s="9"/>
      <c r="K15" s="12"/>
      <c r="L15" s="9"/>
      <c r="N15" s="12"/>
      <c r="O15" s="9"/>
      <c r="Q15" s="66">
        <f>IF(OR(H15&gt;3,K15&gt;3,N15&gt;3),"*","")</f>
      </c>
    </row>
    <row r="17" spans="2:17" ht="12.75">
      <c r="B17" s="373" t="str">
        <f>T('Perigo --&gt; RS'!B12)</f>
        <v>Terreno para agricultura</v>
      </c>
      <c r="C17" s="378"/>
      <c r="D17" s="378"/>
      <c r="E17" s="379"/>
      <c r="H17" s="12"/>
      <c r="I17" s="9"/>
      <c r="K17" s="12"/>
      <c r="L17" s="9"/>
      <c r="N17" s="12"/>
      <c r="O17" s="9"/>
      <c r="Q17" s="65">
        <f>IF(OR(H17&gt;3,K17&gt;3,N17&gt;3),"*","")</f>
      </c>
    </row>
    <row r="19" spans="2:17" ht="12.75">
      <c r="B19" s="373" t="str">
        <f>T('Perigo --&gt; RS'!B14)</f>
        <v>Árvores</v>
      </c>
      <c r="C19" s="378"/>
      <c r="D19" s="378"/>
      <c r="E19" s="379"/>
      <c r="H19" s="12"/>
      <c r="I19" s="9"/>
      <c r="K19" s="12"/>
      <c r="L19" s="9"/>
      <c r="N19" s="12"/>
      <c r="O19" s="9"/>
      <c r="Q19" s="65">
        <f>IF(OR(H19&gt;3,K19&gt;3,N19&gt;3),"*","")</f>
      </c>
    </row>
    <row r="20" spans="2:15" ht="12.75">
      <c r="B20" s="15"/>
      <c r="C20" s="15"/>
      <c r="D20" s="15"/>
      <c r="E20" s="15"/>
      <c r="H20" s="16"/>
      <c r="I20" s="16"/>
      <c r="K20" s="16"/>
      <c r="L20" s="16"/>
      <c r="N20" s="16"/>
      <c r="O20" s="16"/>
    </row>
    <row r="21" spans="2:15" ht="12.75">
      <c r="B21" s="6"/>
      <c r="C21" s="6"/>
      <c r="D21" s="6"/>
      <c r="E21" s="6"/>
      <c r="F21" s="6"/>
      <c r="G21" s="6"/>
      <c r="H21" s="6"/>
      <c r="I21" s="6"/>
      <c r="J21" s="6"/>
      <c r="K21" s="6"/>
      <c r="L21" s="6"/>
      <c r="M21" s="6"/>
      <c r="N21" s="6"/>
      <c r="O21" s="4"/>
    </row>
    <row r="22" spans="2:15" s="5" customFormat="1" ht="12.75">
      <c r="B22" s="5" t="s">
        <v>103</v>
      </c>
      <c r="H22" s="9"/>
      <c r="I22" s="9"/>
      <c r="K22" s="9"/>
      <c r="L22" s="9"/>
      <c r="N22" s="9"/>
      <c r="O22" s="9"/>
    </row>
    <row r="24" spans="2:17" ht="12.75">
      <c r="B24" s="373" t="str">
        <f>T('Perigo --&gt; RS'!B18)</f>
        <v>Bicicletas</v>
      </c>
      <c r="C24" s="378"/>
      <c r="D24" s="378"/>
      <c r="E24" s="379"/>
      <c r="H24" s="12"/>
      <c r="I24" s="9"/>
      <c r="K24" s="12"/>
      <c r="L24" s="9"/>
      <c r="N24" s="12"/>
      <c r="O24" s="9"/>
      <c r="Q24" s="65">
        <f>IF(OR(H24&gt;3,K24&gt;3,N24&gt;3),"*","")</f>
      </c>
    </row>
    <row r="26" spans="2:17" ht="12.75">
      <c r="B26" s="373" t="str">
        <f>T('Perigo --&gt; RS'!B20)</f>
        <v>Infra-estruturas de irrigação</v>
      </c>
      <c r="C26" s="378"/>
      <c r="D26" s="378"/>
      <c r="E26" s="379"/>
      <c r="H26" s="12"/>
      <c r="I26" s="9"/>
      <c r="K26" s="12"/>
      <c r="L26" s="9"/>
      <c r="N26" s="12"/>
      <c r="O26" s="9"/>
      <c r="Q26" s="65">
        <f>IF(OR(H26&gt;3,K26&gt;3,N26&gt;3),"*","")</f>
      </c>
    </row>
    <row r="27" spans="11:15" ht="12.75">
      <c r="K27" s="13"/>
      <c r="L27" s="18"/>
      <c r="N27" s="8"/>
      <c r="O27" s="8"/>
    </row>
    <row r="28" spans="2:17" ht="12.75">
      <c r="B28" s="373" t="str">
        <f>T('Perigo --&gt; RS'!B22)</f>
        <v>Estradas</v>
      </c>
      <c r="C28" s="378"/>
      <c r="D28" s="378"/>
      <c r="E28" s="379"/>
      <c r="H28" s="12"/>
      <c r="I28" s="9"/>
      <c r="K28" s="12"/>
      <c r="L28" s="9"/>
      <c r="N28" s="12"/>
      <c r="O28" s="9"/>
      <c r="Q28" s="65">
        <f>IF(OR(H28&gt;3,K28&gt;3,N28&gt;3),"*","")</f>
      </c>
    </row>
    <row r="29" spans="2:15" ht="12.75">
      <c r="B29" s="15"/>
      <c r="C29" s="15"/>
      <c r="D29" s="15"/>
      <c r="E29" s="15"/>
      <c r="H29" s="16"/>
      <c r="I29" s="16"/>
      <c r="J29" s="8"/>
      <c r="K29" s="16"/>
      <c r="L29" s="16"/>
      <c r="N29" s="16"/>
      <c r="O29" s="16"/>
    </row>
    <row r="30" spans="2:15" ht="12.75">
      <c r="B30" s="6"/>
      <c r="C30" s="6"/>
      <c r="D30" s="6"/>
      <c r="E30" s="6"/>
      <c r="F30" s="6"/>
      <c r="G30" s="6"/>
      <c r="H30" s="6"/>
      <c r="I30" s="6"/>
      <c r="J30" s="6"/>
      <c r="K30" s="6"/>
      <c r="L30" s="6"/>
      <c r="M30" s="6"/>
      <c r="N30" s="6"/>
      <c r="O30" s="4"/>
    </row>
    <row r="31" spans="2:15" s="5" customFormat="1" ht="12.75">
      <c r="B31" s="5" t="s">
        <v>104</v>
      </c>
      <c r="H31" s="9"/>
      <c r="I31" s="9"/>
      <c r="K31" s="9"/>
      <c r="L31" s="9"/>
      <c r="N31" s="9"/>
      <c r="O31" s="9"/>
    </row>
    <row r="33" spans="2:17" ht="12.75">
      <c r="B33" s="373" t="str">
        <f>T('Perigo --&gt; RS'!B26)</f>
        <v>Numerário</v>
      </c>
      <c r="C33" s="378"/>
      <c r="D33" s="378"/>
      <c r="E33" s="379"/>
      <c r="H33" s="12"/>
      <c r="I33" s="9"/>
      <c r="K33" s="12"/>
      <c r="L33" s="9"/>
      <c r="N33" s="12"/>
      <c r="O33" s="9"/>
      <c r="Q33" s="65">
        <f>IF(OR(H33&gt;3,K33&gt;3,N33&gt;3),"*","")</f>
      </c>
    </row>
    <row r="35" spans="2:17" ht="12.75">
      <c r="B35" s="373" t="str">
        <f>T('Perigo --&gt; RS'!B28)</f>
        <v>Jóias</v>
      </c>
      <c r="C35" s="378"/>
      <c r="D35" s="378"/>
      <c r="E35" s="379"/>
      <c r="H35" s="12"/>
      <c r="I35" s="9"/>
      <c r="K35" s="12"/>
      <c r="L35" s="9"/>
      <c r="N35" s="12"/>
      <c r="O35" s="9"/>
      <c r="Q35" s="65">
        <f>IF(OR(H35&gt;3,K35&gt;3,N35&gt;3),"*","")</f>
      </c>
    </row>
    <row r="36" ht="12.75">
      <c r="I36" s="9"/>
    </row>
    <row r="37" spans="2:17" ht="12.75">
      <c r="B37" s="373">
        <f>T('Perigo --&gt; RS'!B30)</f>
      </c>
      <c r="C37" s="378"/>
      <c r="D37" s="378"/>
      <c r="E37" s="379"/>
      <c r="H37" s="12"/>
      <c r="I37" s="9"/>
      <c r="K37" s="12"/>
      <c r="L37" s="9"/>
      <c r="N37" s="12"/>
      <c r="O37" s="9"/>
      <c r="Q37" s="65">
        <f>IF(OR(H37&gt;3,K37&gt;3,N37&gt;3),"*","")</f>
      </c>
    </row>
    <row r="38" spans="2:15" ht="12.75">
      <c r="B38" s="15"/>
      <c r="C38" s="15"/>
      <c r="D38" s="15"/>
      <c r="E38" s="15"/>
      <c r="H38" s="16"/>
      <c r="I38" s="16"/>
      <c r="K38" s="16"/>
      <c r="L38" s="16"/>
      <c r="N38" s="16"/>
      <c r="O38" s="16"/>
    </row>
    <row r="39" spans="2:15" ht="12.75">
      <c r="B39" s="6"/>
      <c r="C39" s="6"/>
      <c r="D39" s="6"/>
      <c r="E39" s="6"/>
      <c r="F39" s="6"/>
      <c r="G39" s="6"/>
      <c r="H39" s="6"/>
      <c r="I39" s="6"/>
      <c r="J39" s="6"/>
      <c r="K39" s="6"/>
      <c r="L39" s="6"/>
      <c r="M39" s="6"/>
      <c r="N39" s="6"/>
      <c r="O39" s="4"/>
    </row>
    <row r="40" spans="2:15" s="5" customFormat="1" ht="12.75">
      <c r="B40" s="5" t="s">
        <v>105</v>
      </c>
      <c r="H40" s="9"/>
      <c r="I40" s="9"/>
      <c r="K40" s="9"/>
      <c r="L40" s="9"/>
      <c r="N40" s="9"/>
      <c r="O40" s="9"/>
    </row>
    <row r="42" spans="2:17" ht="12.75">
      <c r="B42" s="373" t="str">
        <f>T('Perigo --&gt; RS'!B34)</f>
        <v>Boa Saude</v>
      </c>
      <c r="C42" s="378"/>
      <c r="D42" s="378"/>
      <c r="E42" s="379"/>
      <c r="H42" s="12"/>
      <c r="I42" s="9"/>
      <c r="K42" s="12"/>
      <c r="L42" s="9"/>
      <c r="N42" s="12"/>
      <c r="O42" s="9"/>
      <c r="Q42" s="65">
        <f>IF(OR(H42&gt;3,K42&gt;3,N42&gt;3),"*","")</f>
      </c>
    </row>
    <row r="44" spans="2:17" ht="12.75">
      <c r="B44" s="373">
        <f>T('Perigo --&gt; RS'!B36)</f>
      </c>
      <c r="C44" s="378"/>
      <c r="D44" s="378"/>
      <c r="E44" s="379"/>
      <c r="H44" s="12"/>
      <c r="I44" s="9"/>
      <c r="K44" s="12"/>
      <c r="L44" s="9"/>
      <c r="N44" s="12"/>
      <c r="O44" s="9"/>
      <c r="Q44" s="65">
        <f>IF(OR(H44&gt;3,K44&gt;3,N44&gt;3),"*","")</f>
      </c>
    </row>
    <row r="45" spans="4:15" ht="12.75">
      <c r="D45" s="8"/>
      <c r="O45" s="9"/>
    </row>
    <row r="46" spans="2:17" ht="12.75">
      <c r="B46" s="373">
        <f>T('Perigo --&gt; RS'!B38)</f>
      </c>
      <c r="C46" s="378"/>
      <c r="D46" s="378"/>
      <c r="E46" s="379"/>
      <c r="H46" s="12"/>
      <c r="I46" s="9"/>
      <c r="K46" s="12"/>
      <c r="L46" s="9"/>
      <c r="N46" s="12"/>
      <c r="O46" s="9"/>
      <c r="Q46" s="65">
        <f>IF(OR(H46&gt;3,K46&gt;3,N46&gt;3),"*","")</f>
      </c>
    </row>
    <row r="47" ht="12.75"/>
    <row r="48" spans="1:15" ht="12.75">
      <c r="A48" s="4"/>
      <c r="B48" s="6"/>
      <c r="C48" s="6"/>
      <c r="D48" s="6"/>
      <c r="E48" s="6"/>
      <c r="F48" s="6"/>
      <c r="G48" s="6"/>
      <c r="H48" s="6"/>
      <c r="I48" s="6"/>
      <c r="J48" s="6"/>
      <c r="K48" s="6"/>
      <c r="L48" s="6"/>
      <c r="M48" s="6"/>
      <c r="N48" s="6"/>
      <c r="O48" s="4"/>
    </row>
    <row r="49" spans="2:15" s="5" customFormat="1" ht="12.75">
      <c r="B49" s="5" t="s">
        <v>106</v>
      </c>
      <c r="H49" s="9"/>
      <c r="I49" s="9"/>
      <c r="K49" s="9"/>
      <c r="L49" s="9"/>
      <c r="N49" s="9"/>
      <c r="O49" s="9"/>
    </row>
    <row r="51" spans="2:17" ht="12.75">
      <c r="B51" s="373">
        <f>T('Perigo --&gt; RS'!B42)</f>
      </c>
      <c r="C51" s="378"/>
      <c r="D51" s="378"/>
      <c r="E51" s="379"/>
      <c r="H51" s="12"/>
      <c r="I51" s="9"/>
      <c r="K51" s="12"/>
      <c r="L51" s="9"/>
      <c r="N51" s="12"/>
      <c r="O51" s="9"/>
      <c r="Q51" s="65">
        <f>IF(OR(H51&gt;3,K51&gt;3,N51&gt;3),"*","")</f>
      </c>
    </row>
    <row r="52" ht="12.75">
      <c r="B52" s="7"/>
    </row>
    <row r="53" spans="2:17" ht="12.75">
      <c r="B53" s="373">
        <f>T('Perigo --&gt; RS'!B44)</f>
      </c>
      <c r="C53" s="378"/>
      <c r="D53" s="378"/>
      <c r="E53" s="379"/>
      <c r="H53" s="12"/>
      <c r="I53" s="9"/>
      <c r="K53" s="12"/>
      <c r="L53" s="9"/>
      <c r="N53" s="12"/>
      <c r="O53" s="9"/>
      <c r="Q53" s="65">
        <f>IF(OR(H53&gt;3,K53&gt;3,N53&gt;3),"*","")</f>
      </c>
    </row>
    <row r="54" spans="8:15" ht="12.75">
      <c r="H54" s="8"/>
      <c r="I54" s="8"/>
      <c r="L54" s="9"/>
      <c r="N54" s="13"/>
      <c r="O54" s="18"/>
    </row>
    <row r="55" spans="2:17" ht="12.75">
      <c r="B55" s="373">
        <f>T('Perigo --&gt; RS'!B46)</f>
      </c>
      <c r="C55" s="378"/>
      <c r="D55" s="378"/>
      <c r="E55" s="379"/>
      <c r="H55" s="12"/>
      <c r="I55" s="9"/>
      <c r="K55" s="12"/>
      <c r="L55" s="9"/>
      <c r="N55" s="12"/>
      <c r="O55" s="9"/>
      <c r="Q55" s="65">
        <f>IF(OR(H55&gt;3,K55&gt;3,N55&gt;3),"*","")</f>
      </c>
    </row>
    <row r="56" spans="11:12" ht="12.75">
      <c r="K56" s="8"/>
      <c r="L56" s="8"/>
    </row>
    <row r="57" spans="8:15" s="5" customFormat="1" ht="12.75">
      <c r="H57" s="10"/>
      <c r="I57" s="10"/>
      <c r="K57" s="10"/>
      <c r="L57" s="10"/>
      <c r="N57" s="14"/>
      <c r="O57" s="14"/>
    </row>
    <row r="59" spans="2:16" ht="12.75">
      <c r="B59" s="61"/>
      <c r="C59" s="61"/>
      <c r="D59" s="61"/>
      <c r="E59" s="61"/>
      <c r="F59" s="88"/>
      <c r="G59" s="88"/>
      <c r="H59" s="89"/>
      <c r="I59" s="90"/>
      <c r="J59" s="61"/>
      <c r="K59" s="90"/>
      <c r="L59" s="90"/>
      <c r="M59" s="88"/>
      <c r="N59" s="91"/>
      <c r="O59" s="91"/>
      <c r="P59" s="61"/>
    </row>
    <row r="60" spans="2:16" ht="12.75">
      <c r="B60" s="61"/>
      <c r="C60" s="61"/>
      <c r="D60" s="61"/>
      <c r="E60" s="61"/>
      <c r="F60" s="61"/>
      <c r="G60" s="61"/>
      <c r="H60" s="90"/>
      <c r="I60" s="90"/>
      <c r="J60" s="61"/>
      <c r="K60" s="90"/>
      <c r="L60" s="90"/>
      <c r="M60" s="61"/>
      <c r="N60" s="93"/>
      <c r="O60" s="93"/>
      <c r="P60" s="61"/>
    </row>
    <row r="61" spans="2:16" ht="12.75">
      <c r="B61" s="5"/>
      <c r="C61" s="5"/>
      <c r="D61" s="5"/>
      <c r="E61" s="5"/>
      <c r="F61" s="5"/>
      <c r="G61" s="5"/>
      <c r="H61" s="10"/>
      <c r="I61" s="10"/>
      <c r="J61" s="5"/>
      <c r="K61" s="10"/>
      <c r="L61" s="10"/>
      <c r="M61" s="5"/>
      <c r="N61" s="14"/>
      <c r="O61" s="14"/>
      <c r="P61" s="5"/>
    </row>
    <row r="62" ht="12.75">
      <c r="B62" s="5" t="str">
        <f>CONCATENATE("Obs. sobre Estrategia de Sobrevivência 1: ",H11)</f>
        <v>Obs. sobre Estrategia de Sobrevivência 1: </v>
      </c>
    </row>
    <row r="63" spans="2:7" ht="12.75">
      <c r="B63" s="364"/>
      <c r="C63" s="365"/>
      <c r="D63" s="365"/>
      <c r="E63" s="365"/>
      <c r="F63" s="365"/>
      <c r="G63" s="366"/>
    </row>
    <row r="64" spans="2:16" ht="12.75">
      <c r="B64" s="367"/>
      <c r="C64" s="368"/>
      <c r="D64" s="368"/>
      <c r="E64" s="368"/>
      <c r="F64" s="368"/>
      <c r="G64" s="369"/>
      <c r="H64" s="5"/>
      <c r="I64" s="5"/>
      <c r="J64" s="5"/>
      <c r="K64" s="5"/>
      <c r="L64" s="5"/>
      <c r="M64" s="5"/>
      <c r="N64" s="5"/>
      <c r="O64" s="5"/>
      <c r="P64" s="5"/>
    </row>
    <row r="65" spans="2:16" s="5" customFormat="1" ht="12.75">
      <c r="B65" s="367"/>
      <c r="C65" s="368"/>
      <c r="D65" s="368"/>
      <c r="E65" s="368"/>
      <c r="F65" s="368"/>
      <c r="G65" s="369"/>
      <c r="H65" s="1"/>
      <c r="I65" s="1"/>
      <c r="J65" s="1"/>
      <c r="K65" s="1"/>
      <c r="L65" s="1"/>
      <c r="M65" s="1"/>
      <c r="N65" s="1"/>
      <c r="O65" s="1"/>
      <c r="P65" s="1"/>
    </row>
    <row r="66" spans="2:7" ht="12.75">
      <c r="B66" s="367"/>
      <c r="C66" s="368"/>
      <c r="D66" s="368"/>
      <c r="E66" s="368"/>
      <c r="F66" s="368"/>
      <c r="G66" s="369"/>
    </row>
    <row r="67" spans="2:7" ht="12.75">
      <c r="B67" s="367"/>
      <c r="C67" s="368"/>
      <c r="D67" s="368"/>
      <c r="E67" s="368"/>
      <c r="F67" s="368"/>
      <c r="G67" s="369"/>
    </row>
    <row r="68" spans="2:7" ht="12.75">
      <c r="B68" s="370"/>
      <c r="C68" s="371"/>
      <c r="D68" s="371"/>
      <c r="E68" s="371"/>
      <c r="F68" s="371"/>
      <c r="G68" s="372"/>
    </row>
    <row r="71" ht="12.75">
      <c r="B71" s="5" t="str">
        <f>CONCATENATE("Obs. sobre Estrategia de Sobrevivência 2: ",K11)</f>
        <v>Obs. sobre Estrategia de Sobrevivência 2: </v>
      </c>
    </row>
    <row r="72" spans="2:7" ht="12.75">
      <c r="B72" s="364"/>
      <c r="C72" s="365"/>
      <c r="D72" s="365"/>
      <c r="E72" s="365"/>
      <c r="F72" s="365"/>
      <c r="G72" s="366"/>
    </row>
    <row r="73" spans="2:16" ht="12.75">
      <c r="B73" s="367"/>
      <c r="C73" s="368"/>
      <c r="D73" s="368"/>
      <c r="E73" s="368"/>
      <c r="F73" s="368"/>
      <c r="G73" s="369"/>
      <c r="H73" s="5"/>
      <c r="I73" s="5"/>
      <c r="J73" s="5"/>
      <c r="K73" s="5"/>
      <c r="L73" s="5"/>
      <c r="M73" s="5"/>
      <c r="N73" s="5"/>
      <c r="O73" s="5"/>
      <c r="P73" s="5"/>
    </row>
    <row r="74" spans="2:7" ht="12.75">
      <c r="B74" s="367"/>
      <c r="C74" s="368"/>
      <c r="D74" s="368"/>
      <c r="E74" s="368"/>
      <c r="F74" s="368"/>
      <c r="G74" s="369"/>
    </row>
    <row r="75" spans="2:7" ht="12.75">
      <c r="B75" s="367"/>
      <c r="C75" s="368"/>
      <c r="D75" s="368"/>
      <c r="E75" s="368"/>
      <c r="F75" s="368"/>
      <c r="G75" s="369"/>
    </row>
    <row r="76" spans="2:7" ht="12.75">
      <c r="B76" s="367"/>
      <c r="C76" s="368"/>
      <c r="D76" s="368"/>
      <c r="E76" s="368"/>
      <c r="F76" s="368"/>
      <c r="G76" s="369"/>
    </row>
    <row r="77" spans="2:7" ht="12.75">
      <c r="B77" s="370"/>
      <c r="C77" s="371"/>
      <c r="D77" s="371"/>
      <c r="E77" s="371"/>
      <c r="F77" s="371"/>
      <c r="G77" s="372"/>
    </row>
    <row r="80" ht="12.75">
      <c r="B80" s="5" t="str">
        <f>CONCATENATE("Obs. sobre Estrategia de Sobrevivência 3: ",N11)</f>
        <v>Obs. sobre Estrategia de Sobrevivência 3: </v>
      </c>
    </row>
    <row r="81" spans="2:7" ht="12.75">
      <c r="B81" s="364"/>
      <c r="C81" s="365"/>
      <c r="D81" s="365"/>
      <c r="E81" s="365"/>
      <c r="F81" s="365"/>
      <c r="G81" s="366"/>
    </row>
    <row r="82" spans="2:16" ht="12.75">
      <c r="B82" s="367"/>
      <c r="C82" s="368"/>
      <c r="D82" s="368"/>
      <c r="E82" s="368"/>
      <c r="F82" s="368"/>
      <c r="G82" s="369"/>
      <c r="H82" s="5"/>
      <c r="I82" s="5"/>
      <c r="J82" s="5"/>
      <c r="K82" s="5"/>
      <c r="L82" s="5"/>
      <c r="M82" s="5"/>
      <c r="N82" s="5"/>
      <c r="O82" s="5"/>
      <c r="P82" s="5"/>
    </row>
    <row r="83" spans="2:7" ht="12.75">
      <c r="B83" s="367"/>
      <c r="C83" s="368"/>
      <c r="D83" s="368"/>
      <c r="E83" s="368"/>
      <c r="F83" s="368"/>
      <c r="G83" s="369"/>
    </row>
    <row r="84" spans="2:7" ht="12.75">
      <c r="B84" s="367"/>
      <c r="C84" s="368"/>
      <c r="D84" s="368"/>
      <c r="E84" s="368"/>
      <c r="F84" s="368"/>
      <c r="G84" s="369"/>
    </row>
    <row r="85" spans="2:7" ht="12.75">
      <c r="B85" s="367"/>
      <c r="C85" s="368"/>
      <c r="D85" s="368"/>
      <c r="E85" s="368"/>
      <c r="F85" s="368"/>
      <c r="G85" s="369"/>
    </row>
    <row r="86" spans="2:7" ht="12.75">
      <c r="B86" s="370"/>
      <c r="C86" s="371"/>
      <c r="D86" s="371"/>
      <c r="E86" s="371"/>
      <c r="F86" s="371"/>
      <c r="G86" s="372"/>
    </row>
  </sheetData>
  <sheetProtection selectLockedCells="1"/>
  <mergeCells count="24">
    <mergeCell ref="B63:G68"/>
    <mergeCell ref="B72:G77"/>
    <mergeCell ref="B81:G86"/>
    <mergeCell ref="H11:I12"/>
    <mergeCell ref="B24:E24"/>
    <mergeCell ref="B53:E53"/>
    <mergeCell ref="B55:E55"/>
    <mergeCell ref="B37:E37"/>
    <mergeCell ref="B42:E42"/>
    <mergeCell ref="B44:E44"/>
    <mergeCell ref="B51:E51"/>
    <mergeCell ref="B26:E26"/>
    <mergeCell ref="B28:E28"/>
    <mergeCell ref="B33:E33"/>
    <mergeCell ref="B35:E35"/>
    <mergeCell ref="B46:E46"/>
    <mergeCell ref="B19:E19"/>
    <mergeCell ref="H8:I8"/>
    <mergeCell ref="K8:L8"/>
    <mergeCell ref="N8:O8"/>
    <mergeCell ref="K11:L12"/>
    <mergeCell ref="N11:O12"/>
    <mergeCell ref="B15:E15"/>
    <mergeCell ref="B17:E17"/>
  </mergeCells>
  <dataValidations count="1">
    <dataValidation type="whole" allowBlank="1" showInputMessage="1" showErrorMessage="1" sqref="H15:I15 N55:O55 N53:O53 N51:O51 K51:L51 K53:L53 K55:L55 H55:I55 H53:I53 H51:I51 H46:I46 K46:L46 N46:O46 N44:O44 K44:L44 H44:I44 H42:I42 K42:L42 N42:O42 N37:O37 K37:L37 H37:I37 H35:I35 K35:L35 N35:O35 N33:O33 K33:L33 H33:I33 H28:I28 K28:L28 N28:O28 N26:O26 K26:L26 H26:I26 H24:I24 K24:L24 N24:O24 N19:O19 K19:L19 H19:I19 H17:I17 K17:L17 N17:O17 N15:O15 K15:L15">
      <formula1>0</formula1>
      <formula2>5</formula2>
    </dataValidation>
  </dataValidations>
  <printOptions/>
  <pageMargins left="0.75" right="0.75" top="1" bottom="1" header="0.5" footer="0.5"/>
  <pageSetup orientation="portrait" paperSize="9"/>
  <drawing r:id="rId2"/>
  <legacyDrawing r:id="rId1"/>
</worksheet>
</file>

<file path=xl/worksheets/sheet11.xml><?xml version="1.0" encoding="utf-8"?>
<worksheet xmlns="http://schemas.openxmlformats.org/spreadsheetml/2006/main" xmlns:r="http://schemas.openxmlformats.org/officeDocument/2006/relationships">
  <sheetPr codeName="Sheet7">
    <tabColor indexed="44"/>
  </sheetPr>
  <dimension ref="A6:Q85"/>
  <sheetViews>
    <sheetView showGridLines="0" zoomScalePageLayoutView="0" workbookViewId="0" topLeftCell="A1">
      <pane ySplit="12" topLeftCell="A13" activePane="bottomLeft" state="frozen"/>
      <selection pane="topLeft" activeCell="A1" sqref="A1"/>
      <selection pane="bottomLeft" activeCell="R9" sqref="R9"/>
    </sheetView>
  </sheetViews>
  <sheetFormatPr defaultColWidth="9.140625" defaultRowHeight="12.75"/>
  <cols>
    <col min="1" max="1" width="9.140625" style="1" customWidth="1"/>
    <col min="2" max="2" width="13.8515625" style="1" customWidth="1"/>
    <col min="3" max="6" width="9.140625" style="1" customWidth="1"/>
    <col min="7" max="7" width="7.421875" style="1" customWidth="1"/>
    <col min="8" max="8" width="11.28125" style="1" customWidth="1"/>
    <col min="9" max="9" width="7.00390625" style="1" customWidth="1"/>
    <col min="10" max="10" width="4.28125" style="1" customWidth="1"/>
    <col min="11" max="11" width="9.140625" style="1" customWidth="1"/>
    <col min="12" max="12" width="7.00390625" style="1" customWidth="1"/>
    <col min="13" max="13" width="4.28125" style="1" customWidth="1"/>
    <col min="14" max="15" width="9.140625" style="1" customWidth="1"/>
    <col min="16" max="16" width="4.28125" style="1" customWidth="1"/>
    <col min="17" max="16384" width="9.140625" style="1" customWidth="1"/>
  </cols>
  <sheetData>
    <row r="1" ht="12.75"/>
    <row r="2" ht="18" customHeight="1"/>
    <row r="3" ht="17.25" customHeight="1"/>
    <row r="4" ht="42.75" customHeight="1"/>
    <row r="6" spans="2:3" ht="14.25" customHeight="1">
      <c r="B6" s="102" t="s">
        <v>109</v>
      </c>
      <c r="C6" s="101" t="str">
        <f>IF(LEN(T('Actuais Riscos Climáticos'!C42))&gt;0,T('Actuais Riscos Climáticos'!C42),"[Não há perigo #3]")</f>
        <v>[Não há perigo #3]</v>
      </c>
    </row>
    <row r="7" ht="14.25" customHeight="1">
      <c r="C7" s="101"/>
    </row>
    <row r="8" spans="3:15" ht="12.75">
      <c r="C8" s="9"/>
      <c r="H8" s="377">
        <f>IF(ISBLANK('Actuais Riscos Climáticos'!B47),"",T('Actuais Riscos Climáticos'!B47))</f>
      </c>
      <c r="I8" s="377"/>
      <c r="K8" s="377">
        <f>IF(ISBLANK('Actuais Riscos Climáticos'!B50),"",T('Actuais Riscos Climáticos'!B50))</f>
      </c>
      <c r="L8" s="377"/>
      <c r="N8" s="377">
        <f>IF(ISBLANK('Actuais Riscos Climáticos'!B53),"",T('Actuais Riscos Climáticos'!B53))</f>
      </c>
      <c r="O8" s="377"/>
    </row>
    <row r="10" ht="12.75"/>
    <row r="11" spans="8:15" ht="12.75">
      <c r="H11" s="381">
        <f>T(riskcontrols!B24)</f>
      </c>
      <c r="I11" s="381"/>
      <c r="K11" s="381">
        <f>T(riskcontrols!B25)</f>
      </c>
      <c r="L11" s="381"/>
      <c r="N11" s="381">
        <f>T(riskcontrols!B26)</f>
      </c>
      <c r="O11" s="381"/>
    </row>
    <row r="12" spans="8:15" ht="12.75">
      <c r="H12" s="381"/>
      <c r="I12" s="381"/>
      <c r="K12" s="381"/>
      <c r="L12" s="381"/>
      <c r="N12" s="381"/>
      <c r="O12" s="381"/>
    </row>
    <row r="13" spans="2:15" s="5" customFormat="1" ht="17.25" customHeight="1">
      <c r="B13" s="5" t="s">
        <v>101</v>
      </c>
      <c r="H13" s="9"/>
      <c r="I13" s="9"/>
      <c r="K13" s="9"/>
      <c r="L13" s="9"/>
      <c r="N13" s="9"/>
      <c r="O13" s="9"/>
    </row>
    <row r="15" spans="2:17" ht="12.75">
      <c r="B15" s="373" t="str">
        <f>T('Perigo --&gt; RS'!B10)</f>
        <v>Águas superficiais</v>
      </c>
      <c r="C15" s="378"/>
      <c r="D15" s="378"/>
      <c r="E15" s="379"/>
      <c r="H15" s="11"/>
      <c r="K15" s="12"/>
      <c r="N15" s="12"/>
      <c r="Q15" s="65">
        <f>IF(OR(H15&gt;3,K15&gt;3,N15&gt;3),"*","")</f>
      </c>
    </row>
    <row r="17" spans="2:17" ht="12.75">
      <c r="B17" s="373" t="str">
        <f>T('Perigo --&gt; RS'!B12)</f>
        <v>Terreno para agricultura</v>
      </c>
      <c r="C17" s="378"/>
      <c r="D17" s="378"/>
      <c r="E17" s="379"/>
      <c r="H17" s="12"/>
      <c r="K17" s="12"/>
      <c r="N17" s="12"/>
      <c r="Q17" s="65">
        <f>IF(OR(H17&gt;3,K17&gt;3,N17&gt;3),"*","")</f>
      </c>
    </row>
    <row r="19" spans="2:17" ht="12.75">
      <c r="B19" s="373" t="str">
        <f>T('Perigo --&gt; RS'!B14)</f>
        <v>Árvores</v>
      </c>
      <c r="C19" s="378"/>
      <c r="D19" s="378"/>
      <c r="E19" s="379"/>
      <c r="H19" s="12"/>
      <c r="K19" s="12"/>
      <c r="N19" s="12"/>
      <c r="Q19" s="65">
        <f>IF(OR(H19&gt;3,K19&gt;3,N19&gt;3),"*","")</f>
      </c>
    </row>
    <row r="20" spans="2:15" ht="12.75">
      <c r="B20" s="15"/>
      <c r="C20" s="15"/>
      <c r="D20" s="15"/>
      <c r="E20" s="15"/>
      <c r="H20" s="16"/>
      <c r="I20" s="16"/>
      <c r="K20" s="16"/>
      <c r="L20" s="16"/>
      <c r="N20" s="16"/>
      <c r="O20" s="16"/>
    </row>
    <row r="21" spans="2:15" ht="12.75">
      <c r="B21" s="6"/>
      <c r="C21" s="6"/>
      <c r="D21" s="6"/>
      <c r="E21" s="6"/>
      <c r="F21" s="6"/>
      <c r="G21" s="6"/>
      <c r="H21" s="6"/>
      <c r="I21" s="6"/>
      <c r="J21" s="6"/>
      <c r="K21" s="6"/>
      <c r="L21" s="6"/>
      <c r="M21" s="6"/>
      <c r="N21" s="6"/>
      <c r="O21" s="4"/>
    </row>
    <row r="22" spans="2:15" s="5" customFormat="1" ht="12.75">
      <c r="B22" s="5" t="s">
        <v>103</v>
      </c>
      <c r="H22" s="9"/>
      <c r="I22" s="9"/>
      <c r="K22" s="9"/>
      <c r="L22" s="9"/>
      <c r="N22" s="9"/>
      <c r="O22" s="9"/>
    </row>
    <row r="24" spans="2:17" ht="12.75">
      <c r="B24" s="373" t="str">
        <f>T('Perigo --&gt; RS'!B18)</f>
        <v>Bicicletas</v>
      </c>
      <c r="C24" s="378"/>
      <c r="D24" s="378"/>
      <c r="E24" s="379"/>
      <c r="H24" s="12"/>
      <c r="K24" s="12"/>
      <c r="N24" s="12"/>
      <c r="Q24" s="65">
        <f>IF(OR(H24&gt;3,K24&gt;3,N24&gt;3),"*","")</f>
      </c>
    </row>
    <row r="26" spans="2:17" ht="12.75">
      <c r="B26" s="373" t="str">
        <f>T('Perigo --&gt; RS'!B20)</f>
        <v>Infra-estruturas de irrigação</v>
      </c>
      <c r="C26" s="378"/>
      <c r="D26" s="378"/>
      <c r="E26" s="379"/>
      <c r="H26" s="12"/>
      <c r="K26" s="12"/>
      <c r="N26" s="12"/>
      <c r="Q26" s="65">
        <f>IF(OR(H26&gt;3,K26&gt;3,N26&gt;3),"*","")</f>
      </c>
    </row>
    <row r="27" spans="11:15" ht="12.75">
      <c r="K27" s="13"/>
      <c r="L27" s="18"/>
      <c r="N27" s="8"/>
      <c r="O27" s="8"/>
    </row>
    <row r="28" spans="2:17" ht="12.75">
      <c r="B28" s="373" t="str">
        <f>T('Perigo --&gt; RS'!B22)</f>
        <v>Estradas</v>
      </c>
      <c r="C28" s="378"/>
      <c r="D28" s="378"/>
      <c r="E28" s="379"/>
      <c r="H28" s="12"/>
      <c r="K28" s="12"/>
      <c r="N28" s="12"/>
      <c r="Q28" s="65">
        <f>IF(OR(H28&gt;3,K28&gt;3,N28&gt;3),"*","")</f>
      </c>
    </row>
    <row r="29" spans="2:15" ht="12.75">
      <c r="B29" s="15"/>
      <c r="C29" s="15"/>
      <c r="D29" s="15"/>
      <c r="E29" s="15"/>
      <c r="H29" s="16"/>
      <c r="I29" s="16"/>
      <c r="K29" s="16"/>
      <c r="L29" s="16"/>
      <c r="N29" s="16"/>
      <c r="O29" s="16"/>
    </row>
    <row r="30" spans="2:15" ht="12.75">
      <c r="B30" s="6"/>
      <c r="C30" s="6"/>
      <c r="D30" s="6"/>
      <c r="E30" s="6"/>
      <c r="F30" s="6"/>
      <c r="G30" s="6"/>
      <c r="H30" s="6"/>
      <c r="I30" s="6"/>
      <c r="J30" s="6"/>
      <c r="K30" s="6"/>
      <c r="L30" s="6"/>
      <c r="M30" s="6"/>
      <c r="N30" s="17"/>
      <c r="O30" s="18"/>
    </row>
    <row r="31" spans="2:15" s="5" customFormat="1" ht="12.75">
      <c r="B31" s="5" t="s">
        <v>104</v>
      </c>
      <c r="H31" s="9"/>
      <c r="I31" s="9"/>
      <c r="K31" s="9"/>
      <c r="L31" s="9"/>
      <c r="N31" s="9"/>
      <c r="O31" s="9"/>
    </row>
    <row r="33" spans="2:17" ht="12.75">
      <c r="B33" s="373" t="str">
        <f>T('Perigo --&gt; RS'!B26)</f>
        <v>Numerário</v>
      </c>
      <c r="C33" s="378"/>
      <c r="D33" s="378"/>
      <c r="E33" s="379"/>
      <c r="H33" s="12"/>
      <c r="K33" s="12"/>
      <c r="N33" s="12"/>
      <c r="Q33" s="65">
        <f>IF(OR(H33&gt;3,K33&gt;3,N33&gt;3),"*","")</f>
      </c>
    </row>
    <row r="35" spans="2:17" ht="12.75">
      <c r="B35" s="373" t="str">
        <f>T('Perigo --&gt; RS'!B28)</f>
        <v>Jóias</v>
      </c>
      <c r="C35" s="378"/>
      <c r="D35" s="378"/>
      <c r="E35" s="379"/>
      <c r="H35" s="12"/>
      <c r="K35" s="12"/>
      <c r="N35" s="12"/>
      <c r="Q35" s="65">
        <f>IF(OR(H35&gt;3,K35&gt;3,N35&gt;3),"*","")</f>
      </c>
    </row>
    <row r="37" spans="2:17" ht="12.75">
      <c r="B37" s="373">
        <f>T('Perigo --&gt; RS'!B30)</f>
      </c>
      <c r="C37" s="378"/>
      <c r="D37" s="378"/>
      <c r="E37" s="379"/>
      <c r="H37" s="12"/>
      <c r="K37" s="12"/>
      <c r="N37" s="12"/>
      <c r="Q37" s="65">
        <f>IF(OR(H37&gt;3,K37&gt;3,N37&gt;3),"*","")</f>
      </c>
    </row>
    <row r="38" spans="2:15" ht="12.75">
      <c r="B38" s="15"/>
      <c r="C38" s="15"/>
      <c r="D38" s="15"/>
      <c r="E38" s="15"/>
      <c r="H38" s="16"/>
      <c r="I38" s="16"/>
      <c r="K38" s="16"/>
      <c r="L38" s="16"/>
      <c r="N38" s="16"/>
      <c r="O38" s="16"/>
    </row>
    <row r="39" spans="2:15" ht="12.75">
      <c r="B39" s="6"/>
      <c r="C39" s="6"/>
      <c r="D39" s="6"/>
      <c r="E39" s="6"/>
      <c r="F39" s="6"/>
      <c r="G39" s="6"/>
      <c r="H39" s="6"/>
      <c r="I39" s="6"/>
      <c r="J39" s="6"/>
      <c r="K39" s="6"/>
      <c r="L39" s="6"/>
      <c r="M39" s="6"/>
      <c r="N39" s="6"/>
      <c r="O39" s="4"/>
    </row>
    <row r="40" spans="2:15" s="5" customFormat="1" ht="12.75">
      <c r="B40" s="5" t="s">
        <v>105</v>
      </c>
      <c r="H40" s="9"/>
      <c r="I40" s="9"/>
      <c r="K40" s="9"/>
      <c r="L40" s="9"/>
      <c r="N40" s="9"/>
      <c r="O40" s="9"/>
    </row>
    <row r="42" spans="2:17" ht="12.75">
      <c r="B42" s="373" t="str">
        <f>T('Perigo --&gt; RS'!B34)</f>
        <v>Boa Saude</v>
      </c>
      <c r="C42" s="378"/>
      <c r="D42" s="378"/>
      <c r="E42" s="379"/>
      <c r="H42" s="12"/>
      <c r="K42" s="12"/>
      <c r="N42" s="12"/>
      <c r="Q42" s="65">
        <f>IF(OR(H42&gt;3,K42&gt;3,N42&gt;3),"*","")</f>
      </c>
    </row>
    <row r="44" spans="2:17" ht="12.75">
      <c r="B44" s="373">
        <f>T('Perigo --&gt; RS'!B36)</f>
      </c>
      <c r="C44" s="378"/>
      <c r="D44" s="378"/>
      <c r="E44" s="379"/>
      <c r="H44" s="12"/>
      <c r="K44" s="12"/>
      <c r="N44" s="12"/>
      <c r="Q44" s="65">
        <f>IF(OR(H44&gt;3,K44&gt;3,N44&gt;3),"*","")</f>
      </c>
    </row>
    <row r="45" ht="12.75">
      <c r="D45" s="8"/>
    </row>
    <row r="46" spans="2:17" ht="12.75">
      <c r="B46" s="373">
        <f>T('Perigo --&gt; RS'!B38)</f>
      </c>
      <c r="C46" s="378"/>
      <c r="D46" s="378"/>
      <c r="E46" s="379"/>
      <c r="H46" s="12"/>
      <c r="K46" s="12"/>
      <c r="N46" s="12"/>
      <c r="Q46" s="65">
        <f>IF(OR(H46&gt;3,K46&gt;3,N46&gt;3),"*","")</f>
      </c>
    </row>
    <row r="47" ht="12.75"/>
    <row r="48" spans="1:15" ht="12.75">
      <c r="A48" s="4"/>
      <c r="B48" s="6"/>
      <c r="C48" s="6"/>
      <c r="D48" s="6"/>
      <c r="E48" s="6"/>
      <c r="F48" s="6"/>
      <c r="G48" s="6"/>
      <c r="H48" s="6"/>
      <c r="I48" s="6"/>
      <c r="J48" s="6"/>
      <c r="K48" s="6"/>
      <c r="L48" s="6"/>
      <c r="M48" s="6"/>
      <c r="N48" s="6"/>
      <c r="O48" s="4"/>
    </row>
    <row r="49" spans="2:15" s="5" customFormat="1" ht="12.75">
      <c r="B49" s="5" t="s">
        <v>106</v>
      </c>
      <c r="H49" s="9"/>
      <c r="I49" s="9"/>
      <c r="K49" s="9"/>
      <c r="L49" s="9"/>
      <c r="N49" s="9"/>
      <c r="O49" s="9"/>
    </row>
    <row r="51" spans="2:17" ht="12.75">
      <c r="B51" s="373">
        <f>T('Perigo --&gt; RS'!B42)</f>
      </c>
      <c r="C51" s="378"/>
      <c r="D51" s="378"/>
      <c r="E51" s="379"/>
      <c r="H51" s="12"/>
      <c r="K51" s="12"/>
      <c r="N51" s="12"/>
      <c r="Q51" s="65">
        <f>IF(OR(H51&gt;3,K51&gt;3,N51&gt;3),"*","")</f>
      </c>
    </row>
    <row r="52" ht="12.75">
      <c r="B52" s="7"/>
    </row>
    <row r="53" spans="2:17" ht="12.75">
      <c r="B53" s="373">
        <f>T('Perigo --&gt; RS'!B44)</f>
      </c>
      <c r="C53" s="378"/>
      <c r="D53" s="378"/>
      <c r="E53" s="379"/>
      <c r="H53" s="12"/>
      <c r="K53" s="12"/>
      <c r="N53" s="12"/>
      <c r="Q53" s="65">
        <f>IF(OR(H53&gt;3,K53&gt;3,N53&gt;3),"*","")</f>
      </c>
    </row>
    <row r="54" spans="8:15" ht="12.75">
      <c r="H54" s="8"/>
      <c r="I54" s="8"/>
      <c r="N54" s="13"/>
      <c r="O54" s="18"/>
    </row>
    <row r="55" spans="2:17" ht="12.75">
      <c r="B55" s="373">
        <f>T('Perigo --&gt; RS'!B46)</f>
      </c>
      <c r="C55" s="378"/>
      <c r="D55" s="378"/>
      <c r="E55" s="379"/>
      <c r="H55" s="12"/>
      <c r="K55" s="12"/>
      <c r="N55" s="12"/>
      <c r="Q55" s="65">
        <f>IF(OR(H55&gt;3,K55&gt;3,N55&gt;3),"*","")</f>
      </c>
    </row>
    <row r="56" spans="11:12" ht="12.75">
      <c r="K56" s="8"/>
      <c r="L56" s="8"/>
    </row>
    <row r="58" spans="2:15" ht="12.75">
      <c r="B58" s="61"/>
      <c r="C58" s="61"/>
      <c r="D58" s="61"/>
      <c r="E58" s="61"/>
      <c r="F58" s="88"/>
      <c r="G58" s="88"/>
      <c r="H58" s="89"/>
      <c r="I58" s="90"/>
      <c r="J58" s="61"/>
      <c r="K58" s="90"/>
      <c r="L58" s="90"/>
      <c r="M58" s="88"/>
      <c r="N58" s="91"/>
      <c r="O58" s="91"/>
    </row>
    <row r="59" spans="2:15" ht="12.75">
      <c r="B59" s="61"/>
      <c r="C59" s="61"/>
      <c r="D59" s="61"/>
      <c r="E59" s="61"/>
      <c r="F59" s="61"/>
      <c r="G59" s="61"/>
      <c r="H59" s="90"/>
      <c r="I59" s="90"/>
      <c r="J59" s="61"/>
      <c r="K59" s="90"/>
      <c r="L59" s="90"/>
      <c r="M59" s="61"/>
      <c r="N59" s="93"/>
      <c r="O59" s="93"/>
    </row>
    <row r="60" spans="2:15" ht="12.75">
      <c r="B60" s="5"/>
      <c r="C60" s="5"/>
      <c r="D60" s="5"/>
      <c r="E60" s="5"/>
      <c r="F60" s="5"/>
      <c r="G60" s="5"/>
      <c r="H60" s="10"/>
      <c r="I60" s="10"/>
      <c r="J60" s="5"/>
      <c r="K60" s="10"/>
      <c r="L60" s="10"/>
      <c r="M60" s="5"/>
      <c r="N60" s="14"/>
      <c r="O60" s="14"/>
    </row>
    <row r="61" ht="12.75">
      <c r="B61" s="5" t="str">
        <f>CONCATENATE("Obs. sobre Estrategia de Sobrevivencia 1: ",H11)</f>
        <v>Obs. sobre Estrategia de Sobrevivencia 1: </v>
      </c>
    </row>
    <row r="62" spans="2:7" ht="12.75">
      <c r="B62" s="364"/>
      <c r="C62" s="365"/>
      <c r="D62" s="365"/>
      <c r="E62" s="365"/>
      <c r="F62" s="365"/>
      <c r="G62" s="366"/>
    </row>
    <row r="63" spans="2:7" s="5" customFormat="1" ht="12.75">
      <c r="B63" s="367"/>
      <c r="C63" s="368"/>
      <c r="D63" s="368"/>
      <c r="E63" s="368"/>
      <c r="F63" s="368"/>
      <c r="G63" s="369"/>
    </row>
    <row r="64" spans="2:7" ht="12.75">
      <c r="B64" s="367"/>
      <c r="C64" s="368"/>
      <c r="D64" s="368"/>
      <c r="E64" s="368"/>
      <c r="F64" s="368"/>
      <c r="G64" s="369"/>
    </row>
    <row r="65" spans="2:7" ht="12.75">
      <c r="B65" s="367"/>
      <c r="C65" s="368"/>
      <c r="D65" s="368"/>
      <c r="E65" s="368"/>
      <c r="F65" s="368"/>
      <c r="G65" s="369"/>
    </row>
    <row r="66" spans="2:7" ht="12.75">
      <c r="B66" s="367"/>
      <c r="C66" s="368"/>
      <c r="D66" s="368"/>
      <c r="E66" s="368"/>
      <c r="F66" s="368"/>
      <c r="G66" s="369"/>
    </row>
    <row r="67" spans="2:7" ht="12.75">
      <c r="B67" s="370"/>
      <c r="C67" s="371"/>
      <c r="D67" s="371"/>
      <c r="E67" s="371"/>
      <c r="F67" s="371"/>
      <c r="G67" s="372"/>
    </row>
    <row r="70" ht="12.75">
      <c r="B70" s="5" t="str">
        <f>CONCATENATE("Obs. sobre Estrategia de Sobrevivencia 2: ",K11)</f>
        <v>Obs. sobre Estrategia de Sobrevivencia 2: </v>
      </c>
    </row>
    <row r="71" spans="2:7" ht="12.75">
      <c r="B71" s="364"/>
      <c r="C71" s="365"/>
      <c r="D71" s="365"/>
      <c r="E71" s="365"/>
      <c r="F71" s="365"/>
      <c r="G71" s="366"/>
    </row>
    <row r="72" spans="2:15" ht="12.75">
      <c r="B72" s="367"/>
      <c r="C72" s="368"/>
      <c r="D72" s="368"/>
      <c r="E72" s="368"/>
      <c r="F72" s="368"/>
      <c r="G72" s="369"/>
      <c r="H72" s="5"/>
      <c r="I72" s="5"/>
      <c r="J72" s="5"/>
      <c r="K72" s="5"/>
      <c r="L72" s="5"/>
      <c r="M72" s="5"/>
      <c r="N72" s="5"/>
      <c r="O72" s="5"/>
    </row>
    <row r="73" spans="2:7" ht="12.75">
      <c r="B73" s="367"/>
      <c r="C73" s="368"/>
      <c r="D73" s="368"/>
      <c r="E73" s="368"/>
      <c r="F73" s="368"/>
      <c r="G73" s="369"/>
    </row>
    <row r="74" spans="2:7" ht="12.75">
      <c r="B74" s="367"/>
      <c r="C74" s="368"/>
      <c r="D74" s="368"/>
      <c r="E74" s="368"/>
      <c r="F74" s="368"/>
      <c r="G74" s="369"/>
    </row>
    <row r="75" spans="2:7" ht="12.75">
      <c r="B75" s="367"/>
      <c r="C75" s="368"/>
      <c r="D75" s="368"/>
      <c r="E75" s="368"/>
      <c r="F75" s="368"/>
      <c r="G75" s="369"/>
    </row>
    <row r="76" spans="2:7" ht="12.75">
      <c r="B76" s="370"/>
      <c r="C76" s="371"/>
      <c r="D76" s="371"/>
      <c r="E76" s="371"/>
      <c r="F76" s="371"/>
      <c r="G76" s="372"/>
    </row>
    <row r="79" ht="12.75">
      <c r="B79" s="5" t="str">
        <f>CONCATENATE("Obs. sobre Estrategia de Sobrevivencia 3: ",N11)</f>
        <v>Obs. sobre Estrategia de Sobrevivencia 3: </v>
      </c>
    </row>
    <row r="80" spans="2:7" ht="12.75">
      <c r="B80" s="364"/>
      <c r="C80" s="365"/>
      <c r="D80" s="365"/>
      <c r="E80" s="365"/>
      <c r="F80" s="365"/>
      <c r="G80" s="366"/>
    </row>
    <row r="81" spans="2:15" ht="12.75">
      <c r="B81" s="367"/>
      <c r="C81" s="368"/>
      <c r="D81" s="368"/>
      <c r="E81" s="368"/>
      <c r="F81" s="368"/>
      <c r="G81" s="369"/>
      <c r="H81" s="5"/>
      <c r="I81" s="5"/>
      <c r="J81" s="5"/>
      <c r="K81" s="5"/>
      <c r="L81" s="5"/>
      <c r="M81" s="5"/>
      <c r="N81" s="5"/>
      <c r="O81" s="5"/>
    </row>
    <row r="82" spans="2:7" ht="12.75">
      <c r="B82" s="367"/>
      <c r="C82" s="368"/>
      <c r="D82" s="368"/>
      <c r="E82" s="368"/>
      <c r="F82" s="368"/>
      <c r="G82" s="369"/>
    </row>
    <row r="83" spans="2:7" ht="12.75">
      <c r="B83" s="367"/>
      <c r="C83" s="368"/>
      <c r="D83" s="368"/>
      <c r="E83" s="368"/>
      <c r="F83" s="368"/>
      <c r="G83" s="369"/>
    </row>
    <row r="84" spans="2:7" ht="12.75">
      <c r="B84" s="367"/>
      <c r="C84" s="368"/>
      <c r="D84" s="368"/>
      <c r="E84" s="368"/>
      <c r="F84" s="368"/>
      <c r="G84" s="369"/>
    </row>
    <row r="85" spans="2:7" ht="12.75">
      <c r="B85" s="370"/>
      <c r="C85" s="371"/>
      <c r="D85" s="371"/>
      <c r="E85" s="371"/>
      <c r="F85" s="371"/>
      <c r="G85" s="372"/>
    </row>
  </sheetData>
  <sheetProtection selectLockedCells="1"/>
  <mergeCells count="24">
    <mergeCell ref="B62:G67"/>
    <mergeCell ref="B71:G76"/>
    <mergeCell ref="B80:G85"/>
    <mergeCell ref="H11:I12"/>
    <mergeCell ref="B24:E24"/>
    <mergeCell ref="B53:E53"/>
    <mergeCell ref="B55:E55"/>
    <mergeCell ref="B37:E37"/>
    <mergeCell ref="B42:E42"/>
    <mergeCell ref="B44:E44"/>
    <mergeCell ref="B51:E51"/>
    <mergeCell ref="B26:E26"/>
    <mergeCell ref="B28:E28"/>
    <mergeCell ref="B33:E33"/>
    <mergeCell ref="B35:E35"/>
    <mergeCell ref="B46:E46"/>
    <mergeCell ref="B19:E19"/>
    <mergeCell ref="H8:I8"/>
    <mergeCell ref="K8:L8"/>
    <mergeCell ref="N8:O8"/>
    <mergeCell ref="K11:L12"/>
    <mergeCell ref="N11:O12"/>
    <mergeCell ref="B15:E15"/>
    <mergeCell ref="B17:E17"/>
  </mergeCells>
  <dataValidations count="1">
    <dataValidation type="whole" allowBlank="1" showInputMessage="1" showErrorMessage="1" sqref="H15:I15 N55:O55 K55:L55 H55:I55 H53:I53 K53:L53 N53:O53 N51:O51 K51:L51 H51:I51 H46:I46 K46:L46 N46:O46 N44:O44 K44:L44 H44:I44 H42:I42 K42:L42 N42:O42 N37:O37 K37:L37 H37:I37 H35:I35 K35:L35 N35:O35 N33:O33 K33:L33 H33:I33 H28:I28 K28:L28 N28:O28 N26:O26 K26:L26 H26:I26 H24:I24 K24:L24 N24:O24 N19:O19 K19:L19 H19:I19 H17:I17 K17:L17 N17:O17 N15:O15 K15:L15">
      <formula1>0</formula1>
      <formula2>5</formula2>
    </dataValidation>
  </dataValidations>
  <printOptions/>
  <pageMargins left="0.75" right="0.75" top="1" bottom="1" header="0.5" footer="0.5"/>
  <pageSetup horizontalDpi="600" verticalDpi="600" orientation="portrait" r:id="rId3"/>
  <drawing r:id="rId2"/>
  <legacyDrawing r:id="rId1"/>
</worksheet>
</file>

<file path=xl/worksheets/sheet12.xml><?xml version="1.0" encoding="utf-8"?>
<worksheet xmlns="http://schemas.openxmlformats.org/spreadsheetml/2006/main" xmlns:r="http://schemas.openxmlformats.org/officeDocument/2006/relationships">
  <sheetPr codeName="Sheet18">
    <tabColor indexed="43"/>
  </sheetPr>
  <dimension ref="A2:N397"/>
  <sheetViews>
    <sheetView showGridLines="0" zoomScale="130" zoomScaleNormal="130" zoomScalePageLayoutView="0" workbookViewId="0" topLeftCell="E9">
      <selection activeCell="M22" sqref="M22"/>
    </sheetView>
  </sheetViews>
  <sheetFormatPr defaultColWidth="9.140625" defaultRowHeight="15" customHeight="1"/>
  <cols>
    <col min="1" max="1" width="4.140625" style="278" customWidth="1"/>
    <col min="2" max="2" width="28.421875" style="8" customWidth="1"/>
    <col min="3" max="3" width="2.28125" style="8" customWidth="1"/>
    <col min="4" max="4" width="30.8515625" style="8" customWidth="1"/>
    <col min="5" max="5" width="2.7109375" style="8" customWidth="1"/>
    <col min="6" max="7" width="10.8515625" style="8" customWidth="1"/>
    <col min="8" max="8" width="11.421875" style="8" customWidth="1"/>
    <col min="9" max="9" width="5.140625" style="8" customWidth="1"/>
    <col min="10" max="10" width="30.7109375" style="8" customWidth="1"/>
    <col min="11" max="11" width="9.57421875" style="8" customWidth="1"/>
    <col min="12" max="12" width="10.28125" style="8" customWidth="1"/>
    <col min="13" max="16384" width="9.140625" style="8" customWidth="1"/>
  </cols>
  <sheetData>
    <row r="2" ht="22.5" customHeight="1">
      <c r="B2" s="60"/>
    </row>
    <row r="9" ht="36" customHeight="1"/>
    <row r="10" spans="2:12" ht="14.25" customHeight="1">
      <c r="B10" s="61"/>
      <c r="C10" s="61"/>
      <c r="D10" s="384" t="s">
        <v>173</v>
      </c>
      <c r="E10" s="61"/>
      <c r="F10" s="389" t="s">
        <v>174</v>
      </c>
      <c r="G10" s="389"/>
      <c r="H10" s="389"/>
      <c r="I10" s="74"/>
      <c r="K10" s="61"/>
      <c r="L10" s="61"/>
    </row>
    <row r="11" spans="2:10" ht="24.75" customHeight="1">
      <c r="B11" s="61" t="s">
        <v>110</v>
      </c>
      <c r="D11" s="385"/>
      <c r="F11" s="390"/>
      <c r="G11" s="390"/>
      <c r="H11" s="390"/>
      <c r="I11" s="74"/>
      <c r="J11" s="61" t="s">
        <v>116</v>
      </c>
    </row>
    <row r="12" spans="2:8" ht="15" customHeight="1">
      <c r="B12" s="105"/>
      <c r="F12" s="70" t="s">
        <v>7</v>
      </c>
      <c r="G12" s="70" t="s">
        <v>8</v>
      </c>
      <c r="H12" s="70" t="s">
        <v>9</v>
      </c>
    </row>
    <row r="13" spans="1:14" ht="15" customHeight="1">
      <c r="A13" s="297" t="s">
        <v>11</v>
      </c>
      <c r="B13" s="382" t="s">
        <v>217</v>
      </c>
      <c r="D13" s="71" t="str">
        <f>IF(LEN('Perigo --&gt; RS'!P10)&gt;0,'Recursos de Subsistência'!B8,"")</f>
        <v>Águas superficiais</v>
      </c>
      <c r="F13" s="68" t="s">
        <v>219</v>
      </c>
      <c r="G13" s="68"/>
      <c r="H13" s="68"/>
      <c r="J13" s="382" t="s">
        <v>220</v>
      </c>
      <c r="N13" s="67"/>
    </row>
    <row r="14" spans="2:14" ht="15" customHeight="1">
      <c r="B14" s="391"/>
      <c r="D14" s="71" t="str">
        <f>IF(LEN('Perigo --&gt; RS'!P12)&gt;0,'Recursos de Subsistência'!B10,"")</f>
        <v>Terreno para agricultura</v>
      </c>
      <c r="F14" s="68" t="s">
        <v>219</v>
      </c>
      <c r="G14" s="68"/>
      <c r="H14" s="68"/>
      <c r="J14" s="391"/>
      <c r="N14" s="67"/>
    </row>
    <row r="15" spans="2:14" ht="15" customHeight="1">
      <c r="B15" s="105"/>
      <c r="D15" s="71">
        <f>IF(LEN('Perigo --&gt; RS'!P14)&gt;0,'Recursos de Subsistência'!B12,"")</f>
      </c>
      <c r="F15" s="68"/>
      <c r="G15" s="68"/>
      <c r="H15" s="68"/>
      <c r="N15" s="67"/>
    </row>
    <row r="16" spans="2:14" ht="15" customHeight="1">
      <c r="B16" s="8" t="s">
        <v>111</v>
      </c>
      <c r="D16" s="71">
        <f>IF(LEN('Perigo --&gt; RS'!P18)&gt;0,'Recursos de Subsistência'!B17,"")</f>
      </c>
      <c r="F16" s="68"/>
      <c r="G16" s="69"/>
      <c r="H16" s="68"/>
      <c r="J16" s="8" t="s">
        <v>117</v>
      </c>
      <c r="N16" s="67"/>
    </row>
    <row r="17" spans="2:14" ht="15" customHeight="1">
      <c r="B17" s="386" t="s">
        <v>218</v>
      </c>
      <c r="D17" s="71" t="str">
        <f>IF(LEN('Perigo --&gt; RS'!P20)&gt;0,'Recursos de Subsistência'!B19,"")</f>
        <v>Infra-estruturas de irrigação</v>
      </c>
      <c r="F17" s="68" t="s">
        <v>219</v>
      </c>
      <c r="G17" s="68"/>
      <c r="H17" s="68"/>
      <c r="J17" s="392" t="s">
        <v>221</v>
      </c>
      <c r="N17" s="67"/>
    </row>
    <row r="18" spans="1:14" ht="15" customHeight="1">
      <c r="A18" s="279"/>
      <c r="B18" s="387"/>
      <c r="D18" s="71">
        <f>IF(LEN('Perigo --&gt; RS'!P22)&gt;0,'Recursos de Subsistência'!B21,"")</f>
      </c>
      <c r="F18" s="68"/>
      <c r="G18" s="68"/>
      <c r="H18" s="68"/>
      <c r="J18" s="393"/>
      <c r="N18" s="67"/>
    </row>
    <row r="19" spans="2:14" ht="15" customHeight="1">
      <c r="B19" s="387"/>
      <c r="C19" s="106"/>
      <c r="D19" s="71">
        <f>IF(LEN('Perigo --&gt; RS'!P26)&gt;0,'Recursos de Subsistência'!B27,"")</f>
      </c>
      <c r="F19" s="68"/>
      <c r="G19" s="68"/>
      <c r="H19" s="68"/>
      <c r="J19" s="393"/>
      <c r="N19" s="67"/>
    </row>
    <row r="20" spans="2:14" ht="15" customHeight="1">
      <c r="B20" s="387"/>
      <c r="D20" s="71">
        <f>IF(LEN('Perigo --&gt; RS'!P28)&gt;0,'Recursos de Subsistência'!B29,"")</f>
      </c>
      <c r="F20" s="68"/>
      <c r="G20" s="68"/>
      <c r="H20" s="68"/>
      <c r="J20" s="393"/>
      <c r="N20" s="67"/>
    </row>
    <row r="21" spans="2:14" ht="15" customHeight="1">
      <c r="B21" s="387"/>
      <c r="D21" s="71">
        <f>IF(LEN('Perigo --&gt; RS'!P30)&gt;0,'Recursos de Subsistência'!B31,"")</f>
      </c>
      <c r="F21" s="68"/>
      <c r="G21" s="68"/>
      <c r="H21" s="68"/>
      <c r="J21" s="393"/>
      <c r="N21" s="67"/>
    </row>
    <row r="22" spans="2:14" ht="15" customHeight="1">
      <c r="B22" s="387"/>
      <c r="D22" s="71" t="str">
        <f>IF(LEN('Perigo --&gt; RS'!P34)&gt;0,'Recursos de Subsistência'!B36,"")</f>
        <v>Boa saude</v>
      </c>
      <c r="F22" s="68" t="s">
        <v>219</v>
      </c>
      <c r="G22" s="68"/>
      <c r="H22" s="68"/>
      <c r="J22" s="393"/>
      <c r="N22" s="67"/>
    </row>
    <row r="23" spans="1:14" ht="15" customHeight="1">
      <c r="A23" s="279"/>
      <c r="B23" s="387"/>
      <c r="D23" s="71">
        <f>IF(LEN('Perigo --&gt; RS'!P36)&gt;0,'Recursos de Subsistência'!B38,"")</f>
      </c>
      <c r="F23" s="68"/>
      <c r="G23" s="68"/>
      <c r="H23" s="68"/>
      <c r="J23" s="393"/>
      <c r="N23" s="67"/>
    </row>
    <row r="24" spans="2:14" ht="15" customHeight="1">
      <c r="B24" s="387"/>
      <c r="D24" s="71">
        <f>IF(LEN('Perigo --&gt; RS'!P38)&gt;0,'Recursos de Subsistência'!B40,"")</f>
      </c>
      <c r="F24" s="68"/>
      <c r="G24" s="68"/>
      <c r="H24" s="68"/>
      <c r="J24" s="393"/>
      <c r="N24" s="67"/>
    </row>
    <row r="25" spans="2:14" ht="15" customHeight="1">
      <c r="B25" s="387"/>
      <c r="D25" s="71">
        <f>IF(LEN('Perigo --&gt; RS'!P42)&gt;0,'Recursos de Subsistência'!B45,"")</f>
      </c>
      <c r="F25" s="68"/>
      <c r="G25" s="68"/>
      <c r="H25" s="68"/>
      <c r="J25" s="393"/>
      <c r="N25" s="67"/>
    </row>
    <row r="26" spans="2:14" ht="15" customHeight="1">
      <c r="B26" s="387"/>
      <c r="D26" s="71">
        <f>IF(LEN('Perigo --&gt; RS'!P44)&gt;0,'Recursos de Subsistência'!B47,"")</f>
      </c>
      <c r="F26" s="68"/>
      <c r="G26" s="68"/>
      <c r="H26" s="68"/>
      <c r="J26" s="393"/>
      <c r="M26" s="18"/>
      <c r="N26" s="67"/>
    </row>
    <row r="27" spans="2:14" ht="15" customHeight="1">
      <c r="B27" s="388"/>
      <c r="D27" s="71">
        <f>IF(LEN('Perigo --&gt; RS'!P46)&gt;0,'Recursos de Subsistência'!B49,"")</f>
      </c>
      <c r="F27" s="68"/>
      <c r="G27" s="68"/>
      <c r="H27" s="68"/>
      <c r="J27" s="394"/>
      <c r="N27" s="67"/>
    </row>
    <row r="29" spans="4:9" ht="15" customHeight="1">
      <c r="D29" s="384" t="s">
        <v>114</v>
      </c>
      <c r="F29" s="389" t="s">
        <v>174</v>
      </c>
      <c r="G29" s="389"/>
      <c r="H29" s="389"/>
      <c r="I29" s="74"/>
    </row>
    <row r="30" spans="4:9" ht="15" customHeight="1">
      <c r="D30" s="384"/>
      <c r="F30" s="390"/>
      <c r="G30" s="390"/>
      <c r="H30" s="390"/>
      <c r="I30" s="74"/>
    </row>
    <row r="31" spans="6:8" ht="15" customHeight="1">
      <c r="F31" s="70" t="s">
        <v>7</v>
      </c>
      <c r="G31" s="70" t="s">
        <v>8</v>
      </c>
      <c r="H31" s="70" t="s">
        <v>9</v>
      </c>
    </row>
    <row r="32" spans="4:8" ht="15" customHeight="1">
      <c r="D32" s="71" t="str">
        <f>IF(LEN('RS --&gt; EstSob (Pgo1)'!Q15)+LEN('RS --&gt; EstSob (Pgo2)'!Q15)+LEN('RS --&gt; EstSob (Pgo3)'!Q15)&gt;0,'Recursos de Subsistência'!B8,"")</f>
        <v>Águas superficiais</v>
      </c>
      <c r="F32" s="68" t="s">
        <v>219</v>
      </c>
      <c r="G32" s="68"/>
      <c r="H32" s="68"/>
    </row>
    <row r="33" spans="4:8" ht="15" customHeight="1">
      <c r="D33" s="71" t="str">
        <f>IF(LEN('RS --&gt; EstSob (Pgo1)'!Q17)+LEN('RS --&gt; EstSob (Pgo2)'!Q17)+LEN('RS --&gt; EstSob (Pgo3)'!Q17)&gt;0,'Recursos de Subsistência'!B10,"")</f>
        <v>Terreno para agricultura</v>
      </c>
      <c r="F33" s="68" t="s">
        <v>219</v>
      </c>
      <c r="G33" s="68"/>
      <c r="H33" s="68"/>
    </row>
    <row r="34" spans="4:8" ht="15" customHeight="1">
      <c r="D34" s="71" t="str">
        <f>IF(LEN('RS --&gt; EstSob (Pgo1)'!Q19)+LEN('RS --&gt; EstSob (Pgo2)'!Q19)+LEN('RS --&gt; EstSob (Pgo3)'!Q19)&gt;0,'Recursos de Subsistência'!B12,"")</f>
        <v>Árvores</v>
      </c>
      <c r="F34" s="68" t="s">
        <v>219</v>
      </c>
      <c r="G34" s="68"/>
      <c r="H34" s="68"/>
    </row>
    <row r="35" spans="4:8" ht="15" customHeight="1">
      <c r="D35" s="71" t="str">
        <f>IF(LEN('RS --&gt; EstSob (Pgo1)'!Q24)+LEN('RS --&gt; EstSob (Pgo2)'!Q24)+LEN('RS --&gt; EstSob (Pgo3)'!Q24)&gt;0,'Recursos de Subsistência'!B17,"")</f>
        <v>Bicicletas</v>
      </c>
      <c r="F35" s="68"/>
      <c r="G35" s="69"/>
      <c r="H35" s="68"/>
    </row>
    <row r="36" spans="4:8" ht="15" customHeight="1">
      <c r="D36" s="71" t="str">
        <f>IF(LEN('RS --&gt; EstSob (Pgo1)'!Q26)+LEN('RS --&gt; EstSob (Pgo2)'!Q26)+LEN('RS --&gt; EstSob (Pgo3)'!Q26)&gt;0,'Recursos de Subsistência'!B19,"")</f>
        <v>Infra-estruturas de irrigação</v>
      </c>
      <c r="F36" s="68"/>
      <c r="G36" s="68"/>
      <c r="H36" s="68"/>
    </row>
    <row r="37" spans="4:8" ht="15" customHeight="1">
      <c r="D37" s="71">
        <f>IF(LEN('RS --&gt; EstSob (Pgo1)'!Q28)+LEN('RS --&gt; EstSob (Pgo2)'!Q28)+LEN('RS --&gt; EstSob (Pgo3)'!Q28)&gt;0,'Recursos de Subsistência'!B21,"")</f>
      </c>
      <c r="F37" s="68"/>
      <c r="G37" s="68"/>
      <c r="H37" s="68"/>
    </row>
    <row r="38" spans="4:8" ht="15" customHeight="1">
      <c r="D38" s="71">
        <f>IF(LEN('RS --&gt; EstSob (Pgo1)'!Q33)+LEN('RS --&gt; EstSob (Pgo2)'!Q33)+LEN('RS --&gt; EstSob (Pgo3)'!Q33)&gt;0,'Recursos de Subsistência'!B27,"")</f>
      </c>
      <c r="F38" s="68"/>
      <c r="G38" s="68"/>
      <c r="H38" s="68"/>
    </row>
    <row r="39" spans="4:8" ht="15" customHeight="1">
      <c r="D39" s="71">
        <f>IF(LEN('RS --&gt; EstSob (Pgo1)'!Q35)+LEN('RS --&gt; EstSob (Pgo2)'!Q35)+LEN('RS --&gt; EstSob (Pgo3)'!Q35)&gt;0,'Recursos de Subsistência'!B29,"")</f>
      </c>
      <c r="F39" s="68"/>
      <c r="G39" s="68"/>
      <c r="H39" s="68"/>
    </row>
    <row r="40" spans="4:8" ht="15" customHeight="1">
      <c r="D40" s="71">
        <f>IF(LEN('RS --&gt; EstSob (Pgo1)'!Q37)+LEN('RS --&gt; EstSob (Pgo2)'!Q37)+LEN('RS --&gt; EstSob (Pgo3)'!Q37)&gt;0,'Recursos de Subsistência'!B31,"")</f>
      </c>
      <c r="F40" s="68"/>
      <c r="G40" s="68"/>
      <c r="H40" s="68"/>
    </row>
    <row r="41" spans="4:8" ht="15" customHeight="1">
      <c r="D41" s="71">
        <f>IF(LEN('RS --&gt; EstSob (Pgo1)'!Q42)+LEN('RS --&gt; EstSob (Pgo2)'!Q42)+LEN('RS --&gt; EstSob (Pgo3)'!Q42)&gt;0,'Recursos de Subsistência'!B36,"")</f>
      </c>
      <c r="F41" s="68"/>
      <c r="G41" s="68"/>
      <c r="H41" s="68"/>
    </row>
    <row r="42" spans="4:8" ht="15" customHeight="1">
      <c r="D42" s="71">
        <f>IF(LEN('RS --&gt; EstSob (Pgo1)'!Q44)+LEN('RS --&gt; EstSob (Pgo2)'!Q44)+LEN('RS --&gt; EstSob (Pgo3)'!Q44)&gt;0,'Recursos de Subsistência'!B38,"")</f>
      </c>
      <c r="F42" s="68"/>
      <c r="G42" s="68"/>
      <c r="H42" s="68"/>
    </row>
    <row r="43" spans="4:8" ht="15" customHeight="1">
      <c r="D43" s="71">
        <f>IF(LEN('RS --&gt; EstSob (Pgo1)'!Q46)+LEN('RS --&gt; EstSob (Pgo2)'!Q46)+LEN('RS --&gt; EstSob (Pgo3)'!Q46)&gt;0,'Recursos de Subsistência'!B40,"")</f>
      </c>
      <c r="F43" s="68"/>
      <c r="G43" s="68"/>
      <c r="H43" s="68"/>
    </row>
    <row r="44" spans="4:8" ht="15" customHeight="1">
      <c r="D44" s="71">
        <f>IF(LEN('RS --&gt; EstSob (Pgo1)'!Q51)+LEN('RS --&gt; EstSob (Pgo2)'!Q51)+LEN('RS --&gt; EstSob (Pgo3)'!Q51)&gt;0,'Recursos de Subsistência'!B45,"")</f>
      </c>
      <c r="F44" s="68"/>
      <c r="G44" s="68"/>
      <c r="H44" s="68"/>
    </row>
    <row r="45" spans="4:8" ht="15" customHeight="1">
      <c r="D45" s="71">
        <f>IF(LEN('RS --&gt; EstSob (Pgo1)'!Q53)+LEN('RS --&gt; EstSob (Pgo2)'!Q53)+LEN('RS --&gt; EstSob (Pgo3)'!Q53)&gt;0,'Recursos de Subsistência'!B47,"")</f>
      </c>
      <c r="F45" s="68"/>
      <c r="G45" s="68"/>
      <c r="H45" s="68"/>
    </row>
    <row r="46" spans="4:8" ht="15" customHeight="1">
      <c r="D46" s="71">
        <f>IF(LEN('RS --&gt; EstSob (Pgo1)'!Q55)+LEN('RS --&gt; EstSob (Pgo2)'!Q55)+LEN('RS --&gt; EstSob (Pgo3)'!Q55)&gt;0,'Recursos de Subsistência'!B49,"")</f>
      </c>
      <c r="F46" s="68"/>
      <c r="G46" s="68"/>
      <c r="H46" s="68"/>
    </row>
    <row r="47" ht="15" customHeight="1">
      <c r="D47" s="18"/>
    </row>
    <row r="49" spans="2:12" ht="14.25" customHeight="1">
      <c r="B49" s="61"/>
      <c r="C49" s="61"/>
      <c r="D49" s="384" t="s">
        <v>113</v>
      </c>
      <c r="E49" s="61"/>
      <c r="F49" s="389" t="s">
        <v>174</v>
      </c>
      <c r="G49" s="389"/>
      <c r="H49" s="389"/>
      <c r="I49" s="74"/>
      <c r="K49" s="61"/>
      <c r="L49" s="61"/>
    </row>
    <row r="50" spans="2:10" ht="12" customHeight="1">
      <c r="B50" s="61" t="s">
        <v>110</v>
      </c>
      <c r="D50" s="385"/>
      <c r="F50" s="390"/>
      <c r="G50" s="390"/>
      <c r="H50" s="390"/>
      <c r="I50" s="74"/>
      <c r="J50" s="61" t="s">
        <v>116</v>
      </c>
    </row>
    <row r="51" spans="2:8" ht="15" customHeight="1">
      <c r="B51" s="105"/>
      <c r="F51" s="70" t="s">
        <v>7</v>
      </c>
      <c r="G51" s="70" t="s">
        <v>8</v>
      </c>
      <c r="H51" s="70" t="s">
        <v>9</v>
      </c>
    </row>
    <row r="52" spans="1:14" ht="15" customHeight="1">
      <c r="A52" s="279" t="s">
        <v>12</v>
      </c>
      <c r="B52" s="382"/>
      <c r="D52" s="71" t="str">
        <f aca="true" t="shared" si="0" ref="D52:D66">D13</f>
        <v>Águas superficiais</v>
      </c>
      <c r="F52" s="68"/>
      <c r="G52" s="68"/>
      <c r="H52" s="68"/>
      <c r="J52" s="382"/>
      <c r="N52" s="67"/>
    </row>
    <row r="53" spans="2:14" ht="15" customHeight="1">
      <c r="B53" s="383"/>
      <c r="D53" s="71" t="str">
        <f t="shared" si="0"/>
        <v>Terreno para agricultura</v>
      </c>
      <c r="F53" s="68"/>
      <c r="G53" s="68"/>
      <c r="H53" s="68"/>
      <c r="J53" s="391"/>
      <c r="N53" s="67"/>
    </row>
    <row r="54" spans="2:14" ht="15" customHeight="1">
      <c r="B54" s="105"/>
      <c r="D54" s="71">
        <f t="shared" si="0"/>
      </c>
      <c r="F54" s="68"/>
      <c r="G54" s="68"/>
      <c r="H54" s="68"/>
      <c r="N54" s="67"/>
    </row>
    <row r="55" spans="2:14" ht="15" customHeight="1">
      <c r="B55" s="8" t="s">
        <v>112</v>
      </c>
      <c r="D55" s="71">
        <f t="shared" si="0"/>
      </c>
      <c r="F55" s="68"/>
      <c r="G55" s="69"/>
      <c r="H55" s="68"/>
      <c r="J55" s="8" t="s">
        <v>118</v>
      </c>
      <c r="N55" s="67"/>
    </row>
    <row r="56" spans="2:14" ht="15" customHeight="1">
      <c r="B56" s="386"/>
      <c r="D56" s="71" t="str">
        <f t="shared" si="0"/>
        <v>Infra-estruturas de irrigação</v>
      </c>
      <c r="F56" s="68"/>
      <c r="G56" s="68"/>
      <c r="H56" s="68"/>
      <c r="J56" s="386"/>
      <c r="N56" s="67"/>
    </row>
    <row r="57" spans="1:14" ht="15" customHeight="1">
      <c r="A57" s="279"/>
      <c r="B57" s="387"/>
      <c r="D57" s="71">
        <f t="shared" si="0"/>
      </c>
      <c r="F57" s="68"/>
      <c r="G57" s="68"/>
      <c r="H57" s="68"/>
      <c r="J57" s="387"/>
      <c r="N57" s="67"/>
    </row>
    <row r="58" spans="2:14" ht="15" customHeight="1">
      <c r="B58" s="387"/>
      <c r="C58" s="106"/>
      <c r="D58" s="71">
        <f t="shared" si="0"/>
      </c>
      <c r="F58" s="68"/>
      <c r="G58" s="68"/>
      <c r="H58" s="68"/>
      <c r="J58" s="387"/>
      <c r="N58" s="67"/>
    </row>
    <row r="59" spans="2:14" ht="15" customHeight="1">
      <c r="B59" s="387"/>
      <c r="D59" s="71">
        <f t="shared" si="0"/>
      </c>
      <c r="F59" s="68"/>
      <c r="G59" s="68"/>
      <c r="H59" s="68"/>
      <c r="J59" s="387"/>
      <c r="N59" s="67"/>
    </row>
    <row r="60" spans="2:14" ht="15" customHeight="1">
      <c r="B60" s="387"/>
      <c r="D60" s="71">
        <f t="shared" si="0"/>
      </c>
      <c r="F60" s="68"/>
      <c r="G60" s="68"/>
      <c r="H60" s="68"/>
      <c r="J60" s="387"/>
      <c r="N60" s="67"/>
    </row>
    <row r="61" spans="2:14" ht="15" customHeight="1">
      <c r="B61" s="387"/>
      <c r="D61" s="71" t="str">
        <f t="shared" si="0"/>
        <v>Boa saude</v>
      </c>
      <c r="F61" s="68"/>
      <c r="G61" s="68"/>
      <c r="H61" s="68"/>
      <c r="J61" s="387"/>
      <c r="N61" s="67"/>
    </row>
    <row r="62" spans="1:14" ht="15" customHeight="1">
      <c r="A62" s="279"/>
      <c r="B62" s="387"/>
      <c r="D62" s="71">
        <f t="shared" si="0"/>
      </c>
      <c r="F62" s="68"/>
      <c r="G62" s="68"/>
      <c r="H62" s="68"/>
      <c r="J62" s="387"/>
      <c r="N62" s="67"/>
    </row>
    <row r="63" spans="2:14" ht="15" customHeight="1">
      <c r="B63" s="387"/>
      <c r="D63" s="71">
        <f t="shared" si="0"/>
      </c>
      <c r="F63" s="68"/>
      <c r="G63" s="68"/>
      <c r="H63" s="68"/>
      <c r="J63" s="387"/>
      <c r="N63" s="67"/>
    </row>
    <row r="64" spans="2:14" ht="15" customHeight="1">
      <c r="B64" s="387"/>
      <c r="D64" s="71">
        <f t="shared" si="0"/>
      </c>
      <c r="F64" s="68"/>
      <c r="G64" s="68"/>
      <c r="H64" s="68"/>
      <c r="J64" s="387"/>
      <c r="N64" s="67"/>
    </row>
    <row r="65" spans="2:14" ht="15" customHeight="1">
      <c r="B65" s="387"/>
      <c r="D65" s="71">
        <f t="shared" si="0"/>
      </c>
      <c r="F65" s="68"/>
      <c r="G65" s="68"/>
      <c r="H65" s="68"/>
      <c r="J65" s="387"/>
      <c r="M65" s="18"/>
      <c r="N65" s="67"/>
    </row>
    <row r="66" spans="2:14" ht="15" customHeight="1">
      <c r="B66" s="388"/>
      <c r="D66" s="71">
        <f t="shared" si="0"/>
      </c>
      <c r="F66" s="68"/>
      <c r="G66" s="68"/>
      <c r="H66" s="68"/>
      <c r="J66" s="388"/>
      <c r="N66" s="67"/>
    </row>
    <row r="68" spans="4:9" ht="15" customHeight="1">
      <c r="D68" s="384" t="s">
        <v>115</v>
      </c>
      <c r="F68" s="389" t="s">
        <v>174</v>
      </c>
      <c r="G68" s="389"/>
      <c r="H68" s="389"/>
      <c r="I68" s="74"/>
    </row>
    <row r="69" spans="4:9" ht="15" customHeight="1">
      <c r="D69" s="384"/>
      <c r="F69" s="390"/>
      <c r="G69" s="390"/>
      <c r="H69" s="390"/>
      <c r="I69" s="74"/>
    </row>
    <row r="70" spans="6:8" ht="15" customHeight="1">
      <c r="F70" s="70" t="s">
        <v>7</v>
      </c>
      <c r="G70" s="70" t="s">
        <v>8</v>
      </c>
      <c r="H70" s="70" t="s">
        <v>9</v>
      </c>
    </row>
    <row r="71" spans="4:8" ht="15" customHeight="1">
      <c r="D71" s="71" t="str">
        <f aca="true" t="shared" si="1" ref="D71:D85">D32</f>
        <v>Águas superficiais</v>
      </c>
      <c r="F71" s="68"/>
      <c r="G71" s="68"/>
      <c r="H71" s="68"/>
    </row>
    <row r="72" spans="4:8" ht="15" customHeight="1">
      <c r="D72" s="71" t="str">
        <f t="shared" si="1"/>
        <v>Terreno para agricultura</v>
      </c>
      <c r="F72" s="68"/>
      <c r="G72" s="68"/>
      <c r="H72" s="68"/>
    </row>
    <row r="73" spans="4:8" ht="15" customHeight="1">
      <c r="D73" s="71" t="str">
        <f t="shared" si="1"/>
        <v>Árvores</v>
      </c>
      <c r="F73" s="68"/>
      <c r="G73" s="68"/>
      <c r="H73" s="68"/>
    </row>
    <row r="74" spans="4:8" ht="15" customHeight="1">
      <c r="D74" s="71" t="str">
        <f t="shared" si="1"/>
        <v>Bicicletas</v>
      </c>
      <c r="F74" s="68"/>
      <c r="G74" s="69"/>
      <c r="H74" s="68"/>
    </row>
    <row r="75" spans="4:8" ht="15" customHeight="1">
      <c r="D75" s="71" t="str">
        <f t="shared" si="1"/>
        <v>Infra-estruturas de irrigação</v>
      </c>
      <c r="F75" s="68"/>
      <c r="G75" s="68"/>
      <c r="H75" s="68"/>
    </row>
    <row r="76" spans="4:8" ht="15" customHeight="1">
      <c r="D76" s="71">
        <f t="shared" si="1"/>
      </c>
      <c r="F76" s="68"/>
      <c r="G76" s="68"/>
      <c r="H76" s="68"/>
    </row>
    <row r="77" spans="4:8" ht="15" customHeight="1">
      <c r="D77" s="71">
        <f t="shared" si="1"/>
      </c>
      <c r="F77" s="68"/>
      <c r="G77" s="68"/>
      <c r="H77" s="68"/>
    </row>
    <row r="78" spans="4:8" ht="15" customHeight="1">
      <c r="D78" s="71">
        <f t="shared" si="1"/>
      </c>
      <c r="F78" s="68"/>
      <c r="G78" s="68"/>
      <c r="H78" s="68"/>
    </row>
    <row r="79" spans="4:8" ht="15" customHeight="1">
      <c r="D79" s="71">
        <f t="shared" si="1"/>
      </c>
      <c r="F79" s="68"/>
      <c r="G79" s="68"/>
      <c r="H79" s="68"/>
    </row>
    <row r="80" spans="4:8" ht="15" customHeight="1">
      <c r="D80" s="71">
        <f t="shared" si="1"/>
      </c>
      <c r="F80" s="68"/>
      <c r="G80" s="68"/>
      <c r="H80" s="68"/>
    </row>
    <row r="81" spans="4:8" ht="15" customHeight="1">
      <c r="D81" s="71">
        <f t="shared" si="1"/>
      </c>
      <c r="F81" s="68"/>
      <c r="G81" s="68"/>
      <c r="H81" s="68"/>
    </row>
    <row r="82" spans="4:8" ht="15" customHeight="1">
      <c r="D82" s="71">
        <f t="shared" si="1"/>
      </c>
      <c r="F82" s="68"/>
      <c r="G82" s="68"/>
      <c r="H82" s="68"/>
    </row>
    <row r="83" spans="4:8" ht="15" customHeight="1">
      <c r="D83" s="71">
        <f t="shared" si="1"/>
      </c>
      <c r="F83" s="68"/>
      <c r="G83" s="68"/>
      <c r="H83" s="68"/>
    </row>
    <row r="84" spans="4:8" ht="15" customHeight="1">
      <c r="D84" s="71">
        <f t="shared" si="1"/>
      </c>
      <c r="F84" s="68"/>
      <c r="G84" s="68"/>
      <c r="H84" s="68"/>
    </row>
    <row r="85" spans="4:8" ht="15" customHeight="1">
      <c r="D85" s="71">
        <f t="shared" si="1"/>
      </c>
      <c r="F85" s="68"/>
      <c r="G85" s="68"/>
      <c r="H85" s="68"/>
    </row>
    <row r="88" spans="2:12" ht="14.25" customHeight="1">
      <c r="B88" s="61"/>
      <c r="C88" s="61"/>
      <c r="D88" s="384" t="s">
        <v>113</v>
      </c>
      <c r="E88" s="61"/>
      <c r="F88" s="389" t="s">
        <v>174</v>
      </c>
      <c r="G88" s="389"/>
      <c r="H88" s="389"/>
      <c r="I88" s="74"/>
      <c r="K88" s="61"/>
      <c r="L88" s="61"/>
    </row>
    <row r="89" spans="2:10" ht="12" customHeight="1">
      <c r="B89" s="61" t="s">
        <v>110</v>
      </c>
      <c r="D89" s="385"/>
      <c r="F89" s="390"/>
      <c r="G89" s="390"/>
      <c r="H89" s="390"/>
      <c r="I89" s="74"/>
      <c r="J89" s="61" t="s">
        <v>116</v>
      </c>
    </row>
    <row r="90" spans="2:8" ht="15" customHeight="1">
      <c r="B90" s="105"/>
      <c r="F90" s="70" t="s">
        <v>7</v>
      </c>
      <c r="G90" s="70" t="s">
        <v>8</v>
      </c>
      <c r="H90" s="70" t="s">
        <v>9</v>
      </c>
    </row>
    <row r="91" spans="1:14" ht="15" customHeight="1">
      <c r="A91" s="279" t="s">
        <v>13</v>
      </c>
      <c r="B91" s="382"/>
      <c r="D91" s="71" t="str">
        <f aca="true" t="shared" si="2" ref="D91:D105">D13</f>
        <v>Águas superficiais</v>
      </c>
      <c r="F91" s="68"/>
      <c r="G91" s="68"/>
      <c r="H91" s="68"/>
      <c r="J91" s="382"/>
      <c r="N91" s="67"/>
    </row>
    <row r="92" spans="2:14" ht="15" customHeight="1">
      <c r="B92" s="383"/>
      <c r="D92" s="71" t="str">
        <f t="shared" si="2"/>
        <v>Terreno para agricultura</v>
      </c>
      <c r="F92" s="68"/>
      <c r="G92" s="68"/>
      <c r="H92" s="68"/>
      <c r="J92" s="383"/>
      <c r="N92" s="67"/>
    </row>
    <row r="93" spans="2:14" ht="15" customHeight="1">
      <c r="B93" s="105"/>
      <c r="D93" s="71">
        <f t="shared" si="2"/>
      </c>
      <c r="F93" s="68"/>
      <c r="G93" s="68"/>
      <c r="H93" s="68"/>
      <c r="N93" s="67"/>
    </row>
    <row r="94" spans="2:14" ht="15" customHeight="1">
      <c r="B94" s="8" t="s">
        <v>112</v>
      </c>
      <c r="D94" s="71">
        <f t="shared" si="2"/>
      </c>
      <c r="F94" s="68"/>
      <c r="G94" s="69"/>
      <c r="H94" s="68"/>
      <c r="J94" s="8" t="s">
        <v>118</v>
      </c>
      <c r="N94" s="67"/>
    </row>
    <row r="95" spans="2:14" ht="15" customHeight="1">
      <c r="B95" s="386"/>
      <c r="D95" s="71" t="str">
        <f t="shared" si="2"/>
        <v>Infra-estruturas de irrigação</v>
      </c>
      <c r="F95" s="68"/>
      <c r="G95" s="68"/>
      <c r="H95" s="68"/>
      <c r="J95" s="386"/>
      <c r="N95" s="67"/>
    </row>
    <row r="96" spans="1:14" ht="15" customHeight="1">
      <c r="A96" s="279"/>
      <c r="B96" s="387"/>
      <c r="D96" s="71">
        <f t="shared" si="2"/>
      </c>
      <c r="F96" s="68"/>
      <c r="G96" s="68"/>
      <c r="H96" s="68"/>
      <c r="J96" s="387"/>
      <c r="N96" s="67"/>
    </row>
    <row r="97" spans="2:14" ht="15" customHeight="1">
      <c r="B97" s="387"/>
      <c r="C97" s="106"/>
      <c r="D97" s="71">
        <f t="shared" si="2"/>
      </c>
      <c r="F97" s="68"/>
      <c r="G97" s="68"/>
      <c r="H97" s="68"/>
      <c r="J97" s="387"/>
      <c r="N97" s="67"/>
    </row>
    <row r="98" spans="2:14" ht="15" customHeight="1">
      <c r="B98" s="387"/>
      <c r="D98" s="71">
        <f t="shared" si="2"/>
      </c>
      <c r="F98" s="68"/>
      <c r="G98" s="68"/>
      <c r="H98" s="68"/>
      <c r="J98" s="387"/>
      <c r="N98" s="67"/>
    </row>
    <row r="99" spans="2:14" ht="15" customHeight="1">
      <c r="B99" s="387"/>
      <c r="D99" s="71">
        <f t="shared" si="2"/>
      </c>
      <c r="F99" s="68"/>
      <c r="G99" s="68"/>
      <c r="H99" s="68"/>
      <c r="J99" s="387"/>
      <c r="N99" s="67"/>
    </row>
    <row r="100" spans="2:14" ht="15" customHeight="1">
      <c r="B100" s="387"/>
      <c r="D100" s="71" t="str">
        <f t="shared" si="2"/>
        <v>Boa saude</v>
      </c>
      <c r="F100" s="68"/>
      <c r="G100" s="68"/>
      <c r="H100" s="68"/>
      <c r="J100" s="387"/>
      <c r="N100" s="67"/>
    </row>
    <row r="101" spans="1:14" ht="15" customHeight="1">
      <c r="A101" s="279"/>
      <c r="B101" s="387"/>
      <c r="D101" s="71">
        <f t="shared" si="2"/>
      </c>
      <c r="F101" s="68"/>
      <c r="G101" s="68"/>
      <c r="H101" s="68"/>
      <c r="J101" s="387"/>
      <c r="N101" s="67"/>
    </row>
    <row r="102" spans="2:14" ht="15" customHeight="1">
      <c r="B102" s="387"/>
      <c r="D102" s="71">
        <f t="shared" si="2"/>
      </c>
      <c r="F102" s="68"/>
      <c r="G102" s="68"/>
      <c r="H102" s="68"/>
      <c r="J102" s="387"/>
      <c r="N102" s="67"/>
    </row>
    <row r="103" spans="2:14" ht="15" customHeight="1">
      <c r="B103" s="387"/>
      <c r="D103" s="71">
        <f t="shared" si="2"/>
      </c>
      <c r="F103" s="68"/>
      <c r="G103" s="68"/>
      <c r="H103" s="68"/>
      <c r="J103" s="387"/>
      <c r="N103" s="67"/>
    </row>
    <row r="104" spans="2:14" ht="15" customHeight="1">
      <c r="B104" s="387"/>
      <c r="D104" s="71">
        <f t="shared" si="2"/>
      </c>
      <c r="F104" s="68"/>
      <c r="G104" s="68"/>
      <c r="H104" s="68"/>
      <c r="J104" s="387"/>
      <c r="M104" s="18"/>
      <c r="N104" s="67"/>
    </row>
    <row r="105" spans="2:14" ht="15" customHeight="1">
      <c r="B105" s="388"/>
      <c r="D105" s="71">
        <f t="shared" si="2"/>
      </c>
      <c r="F105" s="68"/>
      <c r="G105" s="68"/>
      <c r="H105" s="68"/>
      <c r="J105" s="388"/>
      <c r="N105" s="67"/>
    </row>
    <row r="107" spans="4:9" ht="15" customHeight="1">
      <c r="D107" s="384" t="s">
        <v>115</v>
      </c>
      <c r="F107" s="389" t="s">
        <v>174</v>
      </c>
      <c r="G107" s="389"/>
      <c r="H107" s="389"/>
      <c r="I107" s="74"/>
    </row>
    <row r="108" spans="4:9" ht="15" customHeight="1">
      <c r="D108" s="384"/>
      <c r="F108" s="390"/>
      <c r="G108" s="390"/>
      <c r="H108" s="390"/>
      <c r="I108" s="74"/>
    </row>
    <row r="109" spans="6:8" ht="15" customHeight="1">
      <c r="F109" s="70" t="s">
        <v>7</v>
      </c>
      <c r="G109" s="70" t="s">
        <v>8</v>
      </c>
      <c r="H109" s="70" t="s">
        <v>9</v>
      </c>
    </row>
    <row r="110" spans="4:8" ht="15" customHeight="1">
      <c r="D110" s="71" t="str">
        <f aca="true" t="shared" si="3" ref="D110:D124">D32</f>
        <v>Águas superficiais</v>
      </c>
      <c r="F110" s="68"/>
      <c r="G110" s="68"/>
      <c r="H110" s="68"/>
    </row>
    <row r="111" spans="4:8" ht="15" customHeight="1">
      <c r="D111" s="71" t="str">
        <f t="shared" si="3"/>
        <v>Terreno para agricultura</v>
      </c>
      <c r="F111" s="68"/>
      <c r="G111" s="68"/>
      <c r="H111" s="68"/>
    </row>
    <row r="112" spans="4:8" ht="15" customHeight="1">
      <c r="D112" s="71" t="str">
        <f t="shared" si="3"/>
        <v>Árvores</v>
      </c>
      <c r="F112" s="68"/>
      <c r="G112" s="68"/>
      <c r="H112" s="68"/>
    </row>
    <row r="113" spans="4:8" ht="15" customHeight="1">
      <c r="D113" s="71" t="str">
        <f t="shared" si="3"/>
        <v>Bicicletas</v>
      </c>
      <c r="F113" s="68"/>
      <c r="G113" s="69"/>
      <c r="H113" s="68"/>
    </row>
    <row r="114" spans="4:8" ht="15" customHeight="1">
      <c r="D114" s="71" t="str">
        <f t="shared" si="3"/>
        <v>Infra-estruturas de irrigação</v>
      </c>
      <c r="F114" s="68"/>
      <c r="G114" s="68"/>
      <c r="H114" s="68"/>
    </row>
    <row r="115" spans="4:8" ht="15" customHeight="1">
      <c r="D115" s="71">
        <f t="shared" si="3"/>
      </c>
      <c r="F115" s="68"/>
      <c r="G115" s="68"/>
      <c r="H115" s="68"/>
    </row>
    <row r="116" spans="4:8" ht="15" customHeight="1">
      <c r="D116" s="71">
        <f t="shared" si="3"/>
      </c>
      <c r="F116" s="68"/>
      <c r="G116" s="68"/>
      <c r="H116" s="68"/>
    </row>
    <row r="117" spans="4:8" ht="15" customHeight="1">
      <c r="D117" s="71">
        <f t="shared" si="3"/>
      </c>
      <c r="F117" s="68"/>
      <c r="G117" s="68"/>
      <c r="H117" s="68"/>
    </row>
    <row r="118" spans="4:8" ht="15" customHeight="1">
      <c r="D118" s="71">
        <f t="shared" si="3"/>
      </c>
      <c r="F118" s="68"/>
      <c r="G118" s="68"/>
      <c r="H118" s="68"/>
    </row>
    <row r="119" spans="4:8" ht="15" customHeight="1">
      <c r="D119" s="71">
        <f t="shared" si="3"/>
      </c>
      <c r="F119" s="68"/>
      <c r="G119" s="68"/>
      <c r="H119" s="68"/>
    </row>
    <row r="120" spans="4:8" ht="15" customHeight="1">
      <c r="D120" s="71">
        <f t="shared" si="3"/>
      </c>
      <c r="F120" s="68"/>
      <c r="G120" s="68"/>
      <c r="H120" s="68"/>
    </row>
    <row r="121" spans="4:8" ht="15" customHeight="1">
      <c r="D121" s="71">
        <f t="shared" si="3"/>
      </c>
      <c r="F121" s="68"/>
      <c r="G121" s="68"/>
      <c r="H121" s="68"/>
    </row>
    <row r="122" spans="4:8" ht="15" customHeight="1">
      <c r="D122" s="71">
        <f t="shared" si="3"/>
      </c>
      <c r="F122" s="68"/>
      <c r="G122" s="68"/>
      <c r="H122" s="68"/>
    </row>
    <row r="123" spans="4:8" ht="15" customHeight="1">
      <c r="D123" s="71">
        <f t="shared" si="3"/>
      </c>
      <c r="F123" s="68"/>
      <c r="G123" s="68"/>
      <c r="H123" s="68"/>
    </row>
    <row r="124" spans="4:8" ht="15" customHeight="1">
      <c r="D124" s="71">
        <f t="shared" si="3"/>
      </c>
      <c r="F124" s="68"/>
      <c r="G124" s="68"/>
      <c r="H124" s="68"/>
    </row>
    <row r="125" ht="15" customHeight="1">
      <c r="D125" s="18"/>
    </row>
    <row r="127" spans="2:12" ht="14.25" customHeight="1">
      <c r="B127" s="61"/>
      <c r="C127" s="61"/>
      <c r="D127" s="384" t="s">
        <v>113</v>
      </c>
      <c r="E127" s="61"/>
      <c r="F127" s="389" t="s">
        <v>174</v>
      </c>
      <c r="G127" s="389"/>
      <c r="H127" s="389"/>
      <c r="I127" s="74"/>
      <c r="K127" s="61"/>
      <c r="L127" s="61"/>
    </row>
    <row r="128" spans="2:10" ht="12" customHeight="1">
      <c r="B128" s="61" t="s">
        <v>110</v>
      </c>
      <c r="D128" s="385"/>
      <c r="F128" s="390"/>
      <c r="G128" s="390"/>
      <c r="H128" s="390"/>
      <c r="I128" s="74"/>
      <c r="J128" s="61" t="s">
        <v>116</v>
      </c>
    </row>
    <row r="129" spans="2:8" ht="15" customHeight="1">
      <c r="B129" s="105"/>
      <c r="F129" s="70" t="s">
        <v>7</v>
      </c>
      <c r="G129" s="70" t="s">
        <v>8</v>
      </c>
      <c r="H129" s="70" t="s">
        <v>9</v>
      </c>
    </row>
    <row r="130" spans="1:14" ht="15" customHeight="1">
      <c r="A130" s="279" t="s">
        <v>14</v>
      </c>
      <c r="B130" s="382"/>
      <c r="D130" s="71" t="str">
        <f aca="true" t="shared" si="4" ref="D130:D144">D13</f>
        <v>Águas superficiais</v>
      </c>
      <c r="F130" s="68"/>
      <c r="G130" s="68"/>
      <c r="H130" s="68"/>
      <c r="J130" s="382"/>
      <c r="N130" s="67"/>
    </row>
    <row r="131" spans="2:14" ht="15" customHeight="1">
      <c r="B131" s="383"/>
      <c r="D131" s="71" t="str">
        <f t="shared" si="4"/>
        <v>Terreno para agricultura</v>
      </c>
      <c r="F131" s="68"/>
      <c r="G131" s="68"/>
      <c r="H131" s="68"/>
      <c r="J131" s="383"/>
      <c r="N131" s="67"/>
    </row>
    <row r="132" spans="2:14" ht="15" customHeight="1">
      <c r="B132" s="105"/>
      <c r="D132" s="71">
        <f t="shared" si="4"/>
      </c>
      <c r="F132" s="68"/>
      <c r="G132" s="68"/>
      <c r="H132" s="68"/>
      <c r="N132" s="67"/>
    </row>
    <row r="133" spans="2:14" ht="15" customHeight="1">
      <c r="B133" s="8" t="s">
        <v>112</v>
      </c>
      <c r="D133" s="71">
        <f t="shared" si="4"/>
      </c>
      <c r="F133" s="68"/>
      <c r="G133" s="69"/>
      <c r="H133" s="68"/>
      <c r="J133" s="8" t="s">
        <v>118</v>
      </c>
      <c r="N133" s="67"/>
    </row>
    <row r="134" spans="2:14" ht="15" customHeight="1">
      <c r="B134" s="386"/>
      <c r="D134" s="71" t="str">
        <f t="shared" si="4"/>
        <v>Infra-estruturas de irrigação</v>
      </c>
      <c r="F134" s="68"/>
      <c r="G134" s="68"/>
      <c r="H134" s="68"/>
      <c r="J134" s="386"/>
      <c r="N134" s="67"/>
    </row>
    <row r="135" spans="1:14" ht="15" customHeight="1">
      <c r="A135" s="279"/>
      <c r="B135" s="387"/>
      <c r="D135" s="71">
        <f t="shared" si="4"/>
      </c>
      <c r="F135" s="68"/>
      <c r="G135" s="68"/>
      <c r="H135" s="68"/>
      <c r="J135" s="387"/>
      <c r="N135" s="67"/>
    </row>
    <row r="136" spans="2:14" ht="15" customHeight="1">
      <c r="B136" s="387"/>
      <c r="C136" s="106"/>
      <c r="D136" s="71">
        <f t="shared" si="4"/>
      </c>
      <c r="F136" s="68"/>
      <c r="G136" s="68"/>
      <c r="H136" s="68"/>
      <c r="J136" s="387"/>
      <c r="N136" s="67"/>
    </row>
    <row r="137" spans="2:14" ht="15" customHeight="1">
      <c r="B137" s="387"/>
      <c r="D137" s="71">
        <f t="shared" si="4"/>
      </c>
      <c r="F137" s="68"/>
      <c r="G137" s="68"/>
      <c r="H137" s="68"/>
      <c r="J137" s="387"/>
      <c r="N137" s="67"/>
    </row>
    <row r="138" spans="2:14" ht="15" customHeight="1">
      <c r="B138" s="387"/>
      <c r="D138" s="71">
        <f t="shared" si="4"/>
      </c>
      <c r="F138" s="68"/>
      <c r="G138" s="68"/>
      <c r="H138" s="68"/>
      <c r="J138" s="387"/>
      <c r="N138" s="67"/>
    </row>
    <row r="139" spans="2:14" ht="15" customHeight="1">
      <c r="B139" s="387"/>
      <c r="D139" s="71" t="str">
        <f t="shared" si="4"/>
        <v>Boa saude</v>
      </c>
      <c r="F139" s="68"/>
      <c r="G139" s="68"/>
      <c r="H139" s="68"/>
      <c r="J139" s="387"/>
      <c r="N139" s="67"/>
    </row>
    <row r="140" spans="1:14" ht="15" customHeight="1">
      <c r="A140" s="279"/>
      <c r="B140" s="387"/>
      <c r="D140" s="71">
        <f t="shared" si="4"/>
      </c>
      <c r="F140" s="68"/>
      <c r="G140" s="68"/>
      <c r="H140" s="68"/>
      <c r="J140" s="387"/>
      <c r="N140" s="67"/>
    </row>
    <row r="141" spans="2:14" ht="15" customHeight="1">
      <c r="B141" s="387"/>
      <c r="D141" s="71">
        <f t="shared" si="4"/>
      </c>
      <c r="F141" s="68"/>
      <c r="G141" s="68"/>
      <c r="H141" s="68"/>
      <c r="J141" s="387"/>
      <c r="N141" s="67"/>
    </row>
    <row r="142" spans="2:14" ht="15" customHeight="1">
      <c r="B142" s="387"/>
      <c r="D142" s="71">
        <f t="shared" si="4"/>
      </c>
      <c r="F142" s="68"/>
      <c r="G142" s="68"/>
      <c r="H142" s="68"/>
      <c r="J142" s="387"/>
      <c r="N142" s="67"/>
    </row>
    <row r="143" spans="2:14" ht="15" customHeight="1">
      <c r="B143" s="387"/>
      <c r="D143" s="71">
        <f t="shared" si="4"/>
      </c>
      <c r="F143" s="68"/>
      <c r="G143" s="68"/>
      <c r="H143" s="68"/>
      <c r="J143" s="387"/>
      <c r="M143" s="18"/>
      <c r="N143" s="67"/>
    </row>
    <row r="144" spans="2:14" ht="15" customHeight="1">
      <c r="B144" s="388"/>
      <c r="D144" s="71">
        <f t="shared" si="4"/>
      </c>
      <c r="F144" s="68"/>
      <c r="G144" s="68"/>
      <c r="H144" s="68"/>
      <c r="J144" s="388"/>
      <c r="N144" s="67"/>
    </row>
    <row r="146" spans="4:9" ht="15" customHeight="1">
      <c r="D146" s="384" t="s">
        <v>115</v>
      </c>
      <c r="F146" s="389" t="s">
        <v>174</v>
      </c>
      <c r="G146" s="389"/>
      <c r="H146" s="389"/>
      <c r="I146" s="295"/>
    </row>
    <row r="147" spans="4:9" ht="15" customHeight="1">
      <c r="D147" s="384"/>
      <c r="F147" s="390"/>
      <c r="G147" s="390"/>
      <c r="H147" s="390"/>
      <c r="I147" s="295"/>
    </row>
    <row r="148" spans="6:8" ht="15" customHeight="1">
      <c r="F148" s="70" t="s">
        <v>7</v>
      </c>
      <c r="G148" s="70" t="s">
        <v>8</v>
      </c>
      <c r="H148" s="70" t="s">
        <v>9</v>
      </c>
    </row>
    <row r="149" spans="4:8" ht="15" customHeight="1">
      <c r="D149" s="71" t="str">
        <f aca="true" t="shared" si="5" ref="D149:D163">D32</f>
        <v>Águas superficiais</v>
      </c>
      <c r="F149" s="68"/>
      <c r="G149" s="68"/>
      <c r="H149" s="68"/>
    </row>
    <row r="150" spans="4:8" ht="15" customHeight="1">
      <c r="D150" s="71" t="str">
        <f t="shared" si="5"/>
        <v>Terreno para agricultura</v>
      </c>
      <c r="F150" s="68"/>
      <c r="G150" s="68"/>
      <c r="H150" s="68"/>
    </row>
    <row r="151" spans="4:8" ht="15" customHeight="1">
      <c r="D151" s="71" t="str">
        <f t="shared" si="5"/>
        <v>Árvores</v>
      </c>
      <c r="F151" s="68"/>
      <c r="G151" s="68"/>
      <c r="H151" s="68"/>
    </row>
    <row r="152" spans="4:8" ht="15" customHeight="1">
      <c r="D152" s="71" t="str">
        <f t="shared" si="5"/>
        <v>Bicicletas</v>
      </c>
      <c r="F152" s="68"/>
      <c r="G152" s="69"/>
      <c r="H152" s="68"/>
    </row>
    <row r="153" spans="4:8" ht="15" customHeight="1">
      <c r="D153" s="71" t="str">
        <f t="shared" si="5"/>
        <v>Infra-estruturas de irrigação</v>
      </c>
      <c r="F153" s="68"/>
      <c r="G153" s="68"/>
      <c r="H153" s="68"/>
    </row>
    <row r="154" spans="4:8" ht="15" customHeight="1">
      <c r="D154" s="71">
        <f t="shared" si="5"/>
      </c>
      <c r="F154" s="68"/>
      <c r="G154" s="68"/>
      <c r="H154" s="68"/>
    </row>
    <row r="155" spans="4:8" ht="15" customHeight="1">
      <c r="D155" s="71">
        <f t="shared" si="5"/>
      </c>
      <c r="F155" s="68"/>
      <c r="G155" s="68"/>
      <c r="H155" s="68"/>
    </row>
    <row r="156" spans="4:8" ht="15" customHeight="1">
      <c r="D156" s="71">
        <f t="shared" si="5"/>
      </c>
      <c r="F156" s="68"/>
      <c r="G156" s="68"/>
      <c r="H156" s="68"/>
    </row>
    <row r="157" spans="4:8" ht="15" customHeight="1">
      <c r="D157" s="71">
        <f t="shared" si="5"/>
      </c>
      <c r="F157" s="68"/>
      <c r="G157" s="68"/>
      <c r="H157" s="68"/>
    </row>
    <row r="158" spans="4:8" ht="15" customHeight="1">
      <c r="D158" s="71">
        <f t="shared" si="5"/>
      </c>
      <c r="F158" s="68"/>
      <c r="G158" s="68"/>
      <c r="H158" s="68"/>
    </row>
    <row r="159" spans="4:8" ht="15" customHeight="1">
      <c r="D159" s="71">
        <f t="shared" si="5"/>
      </c>
      <c r="F159" s="68"/>
      <c r="G159" s="68"/>
      <c r="H159" s="68"/>
    </row>
    <row r="160" spans="4:8" ht="15" customHeight="1">
      <c r="D160" s="71">
        <f t="shared" si="5"/>
      </c>
      <c r="F160" s="68"/>
      <c r="G160" s="68"/>
      <c r="H160" s="68"/>
    </row>
    <row r="161" spans="4:8" ht="15" customHeight="1">
      <c r="D161" s="71">
        <f t="shared" si="5"/>
      </c>
      <c r="F161" s="68"/>
      <c r="G161" s="68"/>
      <c r="H161" s="68"/>
    </row>
    <row r="162" spans="4:8" ht="15" customHeight="1">
      <c r="D162" s="71">
        <f t="shared" si="5"/>
      </c>
      <c r="F162" s="68"/>
      <c r="G162" s="68"/>
      <c r="H162" s="68"/>
    </row>
    <row r="163" spans="4:8" ht="15" customHeight="1">
      <c r="D163" s="71">
        <f t="shared" si="5"/>
      </c>
      <c r="F163" s="68"/>
      <c r="G163" s="68"/>
      <c r="H163" s="68"/>
    </row>
    <row r="166" spans="2:12" ht="14.25" customHeight="1">
      <c r="B166" s="61"/>
      <c r="C166" s="61"/>
      <c r="D166" s="384" t="s">
        <v>113</v>
      </c>
      <c r="E166" s="61"/>
      <c r="F166" s="389" t="s">
        <v>174</v>
      </c>
      <c r="G166" s="389"/>
      <c r="H166" s="389"/>
      <c r="I166" s="74"/>
      <c r="K166" s="61"/>
      <c r="L166" s="61"/>
    </row>
    <row r="167" spans="2:10" ht="12" customHeight="1">
      <c r="B167" s="61" t="s">
        <v>110</v>
      </c>
      <c r="D167" s="385"/>
      <c r="F167" s="390"/>
      <c r="G167" s="390"/>
      <c r="H167" s="390"/>
      <c r="I167" s="74"/>
      <c r="J167" s="61" t="s">
        <v>116</v>
      </c>
    </row>
    <row r="168" spans="2:8" ht="15" customHeight="1">
      <c r="B168" s="105"/>
      <c r="F168" s="70" t="s">
        <v>7</v>
      </c>
      <c r="G168" s="70" t="s">
        <v>8</v>
      </c>
      <c r="H168" s="70" t="s">
        <v>9</v>
      </c>
    </row>
    <row r="169" spans="1:14" ht="15" customHeight="1">
      <c r="A169" s="279" t="s">
        <v>15</v>
      </c>
      <c r="B169" s="382"/>
      <c r="D169" s="71" t="str">
        <f aca="true" t="shared" si="6" ref="D169:D183">D13</f>
        <v>Águas superficiais</v>
      </c>
      <c r="F169" s="68"/>
      <c r="G169" s="68"/>
      <c r="H169" s="68"/>
      <c r="J169" s="382"/>
      <c r="N169" s="67"/>
    </row>
    <row r="170" spans="2:14" ht="15" customHeight="1">
      <c r="B170" s="383"/>
      <c r="D170" s="71" t="str">
        <f t="shared" si="6"/>
        <v>Terreno para agricultura</v>
      </c>
      <c r="F170" s="68"/>
      <c r="G170" s="68"/>
      <c r="H170" s="68"/>
      <c r="J170" s="383"/>
      <c r="N170" s="67"/>
    </row>
    <row r="171" spans="2:14" ht="15" customHeight="1">
      <c r="B171" s="105"/>
      <c r="D171" s="71">
        <f t="shared" si="6"/>
      </c>
      <c r="F171" s="68"/>
      <c r="G171" s="68"/>
      <c r="H171" s="68"/>
      <c r="N171" s="67"/>
    </row>
    <row r="172" spans="2:14" ht="15" customHeight="1">
      <c r="B172" s="8" t="s">
        <v>112</v>
      </c>
      <c r="D172" s="71">
        <f t="shared" si="6"/>
      </c>
      <c r="F172" s="68"/>
      <c r="G172" s="69"/>
      <c r="H172" s="68"/>
      <c r="J172" s="8" t="s">
        <v>118</v>
      </c>
      <c r="N172" s="67"/>
    </row>
    <row r="173" spans="2:14" ht="15" customHeight="1">
      <c r="B173" s="386"/>
      <c r="D173" s="71" t="str">
        <f t="shared" si="6"/>
        <v>Infra-estruturas de irrigação</v>
      </c>
      <c r="F173" s="68"/>
      <c r="G173" s="68"/>
      <c r="H173" s="68"/>
      <c r="J173" s="386"/>
      <c r="N173" s="67"/>
    </row>
    <row r="174" spans="1:14" ht="15" customHeight="1">
      <c r="A174" s="279"/>
      <c r="B174" s="387"/>
      <c r="D174" s="71">
        <f t="shared" si="6"/>
      </c>
      <c r="F174" s="68"/>
      <c r="G174" s="68"/>
      <c r="H174" s="68"/>
      <c r="J174" s="387"/>
      <c r="N174" s="67"/>
    </row>
    <row r="175" spans="2:14" ht="15" customHeight="1">
      <c r="B175" s="387"/>
      <c r="C175" s="106"/>
      <c r="D175" s="71">
        <f t="shared" si="6"/>
      </c>
      <c r="F175" s="68"/>
      <c r="G175" s="68"/>
      <c r="H175" s="68"/>
      <c r="J175" s="387"/>
      <c r="N175" s="67"/>
    </row>
    <row r="176" spans="2:14" ht="15" customHeight="1">
      <c r="B176" s="387"/>
      <c r="D176" s="71">
        <f t="shared" si="6"/>
      </c>
      <c r="F176" s="68"/>
      <c r="G176" s="68"/>
      <c r="H176" s="68"/>
      <c r="J176" s="387"/>
      <c r="N176" s="67"/>
    </row>
    <row r="177" spans="2:14" ht="15" customHeight="1">
      <c r="B177" s="387"/>
      <c r="D177" s="71">
        <f t="shared" si="6"/>
      </c>
      <c r="F177" s="68"/>
      <c r="G177" s="68"/>
      <c r="H177" s="68"/>
      <c r="J177" s="387"/>
      <c r="N177" s="67"/>
    </row>
    <row r="178" spans="2:14" ht="15" customHeight="1">
      <c r="B178" s="387"/>
      <c r="D178" s="71" t="str">
        <f t="shared" si="6"/>
        <v>Boa saude</v>
      </c>
      <c r="F178" s="68"/>
      <c r="G178" s="68"/>
      <c r="H178" s="68"/>
      <c r="J178" s="387"/>
      <c r="N178" s="67"/>
    </row>
    <row r="179" spans="1:14" ht="15" customHeight="1">
      <c r="A179" s="279"/>
      <c r="B179" s="387"/>
      <c r="D179" s="71">
        <f t="shared" si="6"/>
      </c>
      <c r="F179" s="68"/>
      <c r="G179" s="68"/>
      <c r="H179" s="68"/>
      <c r="J179" s="387"/>
      <c r="N179" s="67"/>
    </row>
    <row r="180" spans="2:14" ht="15" customHeight="1">
      <c r="B180" s="387"/>
      <c r="D180" s="71">
        <f t="shared" si="6"/>
      </c>
      <c r="F180" s="68"/>
      <c r="G180" s="68"/>
      <c r="H180" s="68"/>
      <c r="J180" s="387"/>
      <c r="N180" s="67"/>
    </row>
    <row r="181" spans="2:14" ht="15" customHeight="1">
      <c r="B181" s="387"/>
      <c r="D181" s="71">
        <f t="shared" si="6"/>
      </c>
      <c r="F181" s="68"/>
      <c r="G181" s="68"/>
      <c r="H181" s="68"/>
      <c r="J181" s="387"/>
      <c r="N181" s="67"/>
    </row>
    <row r="182" spans="2:14" ht="15" customHeight="1">
      <c r="B182" s="387"/>
      <c r="D182" s="71">
        <f t="shared" si="6"/>
      </c>
      <c r="F182" s="68"/>
      <c r="G182" s="68"/>
      <c r="H182" s="68"/>
      <c r="J182" s="387"/>
      <c r="M182" s="18"/>
      <c r="N182" s="67"/>
    </row>
    <row r="183" spans="2:14" ht="15" customHeight="1">
      <c r="B183" s="388"/>
      <c r="D183" s="71">
        <f t="shared" si="6"/>
      </c>
      <c r="F183" s="68"/>
      <c r="G183" s="68"/>
      <c r="H183" s="68"/>
      <c r="J183" s="388"/>
      <c r="N183" s="67"/>
    </row>
    <row r="185" spans="4:9" ht="15" customHeight="1">
      <c r="D185" s="384" t="s">
        <v>115</v>
      </c>
      <c r="F185" s="389" t="s">
        <v>174</v>
      </c>
      <c r="G185" s="389"/>
      <c r="H185" s="389"/>
      <c r="I185" s="74"/>
    </row>
    <row r="186" spans="4:9" ht="15" customHeight="1">
      <c r="D186" s="384"/>
      <c r="F186" s="390"/>
      <c r="G186" s="390"/>
      <c r="H186" s="390"/>
      <c r="I186" s="74"/>
    </row>
    <row r="187" spans="6:8" ht="15" customHeight="1">
      <c r="F187" s="70" t="s">
        <v>7</v>
      </c>
      <c r="G187" s="70" t="s">
        <v>8</v>
      </c>
      <c r="H187" s="70" t="s">
        <v>9</v>
      </c>
    </row>
    <row r="188" spans="4:8" ht="15" customHeight="1">
      <c r="D188" s="71" t="str">
        <f aca="true" t="shared" si="7" ref="D188:D202">D32</f>
        <v>Águas superficiais</v>
      </c>
      <c r="F188" s="68"/>
      <c r="G188" s="68"/>
      <c r="H188" s="68"/>
    </row>
    <row r="189" spans="4:8" ht="15" customHeight="1">
      <c r="D189" s="71" t="str">
        <f t="shared" si="7"/>
        <v>Terreno para agricultura</v>
      </c>
      <c r="F189" s="68"/>
      <c r="G189" s="68"/>
      <c r="H189" s="68"/>
    </row>
    <row r="190" spans="4:8" ht="15" customHeight="1">
      <c r="D190" s="71" t="str">
        <f t="shared" si="7"/>
        <v>Árvores</v>
      </c>
      <c r="F190" s="68"/>
      <c r="G190" s="68"/>
      <c r="H190" s="68"/>
    </row>
    <row r="191" spans="4:8" ht="15" customHeight="1">
      <c r="D191" s="71" t="str">
        <f t="shared" si="7"/>
        <v>Bicicletas</v>
      </c>
      <c r="F191" s="68"/>
      <c r="G191" s="69"/>
      <c r="H191" s="68"/>
    </row>
    <row r="192" spans="4:8" ht="15" customHeight="1">
      <c r="D192" s="71" t="str">
        <f t="shared" si="7"/>
        <v>Infra-estruturas de irrigação</v>
      </c>
      <c r="F192" s="68"/>
      <c r="G192" s="68"/>
      <c r="H192" s="68"/>
    </row>
    <row r="193" spans="4:8" ht="15" customHeight="1">
      <c r="D193" s="71">
        <f t="shared" si="7"/>
      </c>
      <c r="F193" s="68"/>
      <c r="G193" s="68"/>
      <c r="H193" s="68"/>
    </row>
    <row r="194" spans="4:8" ht="15" customHeight="1">
      <c r="D194" s="71">
        <f t="shared" si="7"/>
      </c>
      <c r="F194" s="68"/>
      <c r="G194" s="68"/>
      <c r="H194" s="68"/>
    </row>
    <row r="195" spans="4:8" ht="15" customHeight="1">
      <c r="D195" s="71">
        <f t="shared" si="7"/>
      </c>
      <c r="F195" s="68"/>
      <c r="G195" s="68"/>
      <c r="H195" s="68"/>
    </row>
    <row r="196" spans="4:8" ht="15" customHeight="1">
      <c r="D196" s="71">
        <f t="shared" si="7"/>
      </c>
      <c r="F196" s="68"/>
      <c r="G196" s="68"/>
      <c r="H196" s="68"/>
    </row>
    <row r="197" spans="4:8" ht="15" customHeight="1">
      <c r="D197" s="71">
        <f t="shared" si="7"/>
      </c>
      <c r="F197" s="68"/>
      <c r="G197" s="68"/>
      <c r="H197" s="68"/>
    </row>
    <row r="198" spans="4:8" ht="15" customHeight="1">
      <c r="D198" s="71">
        <f t="shared" si="7"/>
      </c>
      <c r="F198" s="68"/>
      <c r="G198" s="68"/>
      <c r="H198" s="68"/>
    </row>
    <row r="199" spans="4:8" ht="15" customHeight="1">
      <c r="D199" s="71">
        <f t="shared" si="7"/>
      </c>
      <c r="F199" s="68"/>
      <c r="G199" s="68"/>
      <c r="H199" s="68"/>
    </row>
    <row r="200" spans="4:8" ht="15" customHeight="1">
      <c r="D200" s="71">
        <f t="shared" si="7"/>
      </c>
      <c r="F200" s="68"/>
      <c r="G200" s="68"/>
      <c r="H200" s="68"/>
    </row>
    <row r="201" spans="4:8" ht="15" customHeight="1">
      <c r="D201" s="71">
        <f t="shared" si="7"/>
      </c>
      <c r="F201" s="68"/>
      <c r="G201" s="68"/>
      <c r="H201" s="68"/>
    </row>
    <row r="202" spans="4:8" ht="15" customHeight="1">
      <c r="D202" s="71">
        <f t="shared" si="7"/>
      </c>
      <c r="F202" s="68"/>
      <c r="G202" s="68"/>
      <c r="H202" s="68"/>
    </row>
    <row r="203" ht="15" customHeight="1">
      <c r="D203" s="18"/>
    </row>
    <row r="205" spans="2:12" ht="14.25" customHeight="1">
      <c r="B205" s="61"/>
      <c r="C205" s="61"/>
      <c r="D205" s="384" t="s">
        <v>113</v>
      </c>
      <c r="E205" s="61"/>
      <c r="F205" s="389" t="s">
        <v>174</v>
      </c>
      <c r="G205" s="389"/>
      <c r="H205" s="389"/>
      <c r="I205" s="74"/>
      <c r="K205" s="61"/>
      <c r="L205" s="61"/>
    </row>
    <row r="206" spans="2:10" ht="12" customHeight="1">
      <c r="B206" s="61" t="s">
        <v>110</v>
      </c>
      <c r="D206" s="385"/>
      <c r="F206" s="390"/>
      <c r="G206" s="390"/>
      <c r="H206" s="390"/>
      <c r="I206" s="74"/>
      <c r="J206" s="61" t="s">
        <v>116</v>
      </c>
    </row>
    <row r="207" spans="2:8" ht="15" customHeight="1">
      <c r="B207" s="105"/>
      <c r="F207" s="70" t="s">
        <v>7</v>
      </c>
      <c r="G207" s="70" t="s">
        <v>8</v>
      </c>
      <c r="H207" s="70" t="s">
        <v>9</v>
      </c>
    </row>
    <row r="208" spans="1:14" ht="15" customHeight="1">
      <c r="A208" s="279" t="s">
        <v>16</v>
      </c>
      <c r="B208" s="382"/>
      <c r="D208" s="71" t="str">
        <f aca="true" t="shared" si="8" ref="D208:D222">D13</f>
        <v>Águas superficiais</v>
      </c>
      <c r="F208" s="68"/>
      <c r="G208" s="68"/>
      <c r="H208" s="68"/>
      <c r="J208" s="382"/>
      <c r="N208" s="67"/>
    </row>
    <row r="209" spans="2:14" ht="15" customHeight="1">
      <c r="B209" s="383"/>
      <c r="D209" s="71" t="str">
        <f t="shared" si="8"/>
        <v>Terreno para agricultura</v>
      </c>
      <c r="F209" s="68"/>
      <c r="G209" s="68"/>
      <c r="H209" s="68"/>
      <c r="J209" s="383"/>
      <c r="N209" s="67"/>
    </row>
    <row r="210" spans="2:14" ht="15" customHeight="1">
      <c r="B210" s="105"/>
      <c r="D210" s="71">
        <f t="shared" si="8"/>
      </c>
      <c r="F210" s="68"/>
      <c r="G210" s="68"/>
      <c r="H210" s="68"/>
      <c r="N210" s="67"/>
    </row>
    <row r="211" spans="2:14" ht="15" customHeight="1">
      <c r="B211" s="8" t="s">
        <v>112</v>
      </c>
      <c r="D211" s="71">
        <f t="shared" si="8"/>
      </c>
      <c r="F211" s="68"/>
      <c r="G211" s="69"/>
      <c r="H211" s="68"/>
      <c r="J211" s="8" t="s">
        <v>118</v>
      </c>
      <c r="N211" s="67"/>
    </row>
    <row r="212" spans="2:14" ht="15" customHeight="1">
      <c r="B212" s="386"/>
      <c r="D212" s="71" t="str">
        <f t="shared" si="8"/>
        <v>Infra-estruturas de irrigação</v>
      </c>
      <c r="F212" s="68"/>
      <c r="G212" s="68"/>
      <c r="H212" s="68"/>
      <c r="J212" s="386"/>
      <c r="N212" s="67"/>
    </row>
    <row r="213" spans="1:14" ht="15" customHeight="1">
      <c r="A213" s="279"/>
      <c r="B213" s="387"/>
      <c r="D213" s="71">
        <f t="shared" si="8"/>
      </c>
      <c r="F213" s="68"/>
      <c r="G213" s="68"/>
      <c r="H213" s="68"/>
      <c r="J213" s="387"/>
      <c r="N213" s="67"/>
    </row>
    <row r="214" spans="2:14" ht="15" customHeight="1">
      <c r="B214" s="387"/>
      <c r="C214" s="106"/>
      <c r="D214" s="71">
        <f t="shared" si="8"/>
      </c>
      <c r="F214" s="68"/>
      <c r="G214" s="68"/>
      <c r="H214" s="68"/>
      <c r="J214" s="387"/>
      <c r="N214" s="67"/>
    </row>
    <row r="215" spans="2:14" ht="15" customHeight="1">
      <c r="B215" s="387"/>
      <c r="D215" s="71">
        <f t="shared" si="8"/>
      </c>
      <c r="F215" s="68"/>
      <c r="G215" s="68"/>
      <c r="H215" s="68"/>
      <c r="J215" s="387"/>
      <c r="N215" s="67"/>
    </row>
    <row r="216" spans="2:14" ht="15" customHeight="1">
      <c r="B216" s="387"/>
      <c r="D216" s="71">
        <f t="shared" si="8"/>
      </c>
      <c r="F216" s="68"/>
      <c r="G216" s="68"/>
      <c r="H216" s="68"/>
      <c r="J216" s="387"/>
      <c r="N216" s="67"/>
    </row>
    <row r="217" spans="2:14" ht="15" customHeight="1">
      <c r="B217" s="387"/>
      <c r="D217" s="71" t="str">
        <f t="shared" si="8"/>
        <v>Boa saude</v>
      </c>
      <c r="F217" s="68"/>
      <c r="G217" s="68"/>
      <c r="H217" s="68"/>
      <c r="J217" s="387"/>
      <c r="N217" s="67"/>
    </row>
    <row r="218" spans="1:14" ht="15" customHeight="1">
      <c r="A218" s="279"/>
      <c r="B218" s="387"/>
      <c r="D218" s="71">
        <f t="shared" si="8"/>
      </c>
      <c r="F218" s="68"/>
      <c r="G218" s="68"/>
      <c r="H218" s="68"/>
      <c r="J218" s="387"/>
      <c r="N218" s="67"/>
    </row>
    <row r="219" spans="2:14" ht="15" customHeight="1">
      <c r="B219" s="387"/>
      <c r="D219" s="71">
        <f t="shared" si="8"/>
      </c>
      <c r="F219" s="68"/>
      <c r="G219" s="68"/>
      <c r="H219" s="68"/>
      <c r="J219" s="387"/>
      <c r="N219" s="67"/>
    </row>
    <row r="220" spans="2:14" ht="15" customHeight="1">
      <c r="B220" s="387"/>
      <c r="D220" s="71">
        <f t="shared" si="8"/>
      </c>
      <c r="F220" s="68"/>
      <c r="G220" s="68"/>
      <c r="H220" s="68"/>
      <c r="J220" s="387"/>
      <c r="N220" s="67"/>
    </row>
    <row r="221" spans="2:14" ht="15" customHeight="1">
      <c r="B221" s="387"/>
      <c r="D221" s="71">
        <f t="shared" si="8"/>
      </c>
      <c r="F221" s="68"/>
      <c r="G221" s="68"/>
      <c r="H221" s="68"/>
      <c r="J221" s="387"/>
      <c r="M221" s="18"/>
      <c r="N221" s="67"/>
    </row>
    <row r="222" spans="2:14" ht="15" customHeight="1">
      <c r="B222" s="388"/>
      <c r="D222" s="71">
        <f t="shared" si="8"/>
      </c>
      <c r="F222" s="68"/>
      <c r="G222" s="68"/>
      <c r="H222" s="68"/>
      <c r="J222" s="388"/>
      <c r="N222" s="67"/>
    </row>
    <row r="224" spans="4:9" ht="15" customHeight="1">
      <c r="D224" s="384" t="s">
        <v>115</v>
      </c>
      <c r="F224" s="389" t="s">
        <v>174</v>
      </c>
      <c r="G224" s="389"/>
      <c r="H224" s="389"/>
      <c r="I224" s="74"/>
    </row>
    <row r="225" spans="4:9" ht="15" customHeight="1">
      <c r="D225" s="384"/>
      <c r="F225" s="390"/>
      <c r="G225" s="390"/>
      <c r="H225" s="390"/>
      <c r="I225" s="74"/>
    </row>
    <row r="226" spans="6:8" ht="15" customHeight="1">
      <c r="F226" s="70" t="s">
        <v>7</v>
      </c>
      <c r="G226" s="70" t="s">
        <v>8</v>
      </c>
      <c r="H226" s="70" t="s">
        <v>9</v>
      </c>
    </row>
    <row r="227" spans="4:8" ht="15" customHeight="1">
      <c r="D227" s="71" t="str">
        <f aca="true" t="shared" si="9" ref="D227:D241">D32</f>
        <v>Águas superficiais</v>
      </c>
      <c r="F227" s="68"/>
      <c r="G227" s="68"/>
      <c r="H227" s="68"/>
    </row>
    <row r="228" spans="4:8" ht="15" customHeight="1">
      <c r="D228" s="71" t="str">
        <f t="shared" si="9"/>
        <v>Terreno para agricultura</v>
      </c>
      <c r="F228" s="68"/>
      <c r="G228" s="68"/>
      <c r="H228" s="68"/>
    </row>
    <row r="229" spans="4:8" ht="15" customHeight="1">
      <c r="D229" s="71" t="str">
        <f t="shared" si="9"/>
        <v>Árvores</v>
      </c>
      <c r="F229" s="68"/>
      <c r="G229" s="68"/>
      <c r="H229" s="68"/>
    </row>
    <row r="230" spans="4:8" ht="15" customHeight="1">
      <c r="D230" s="71" t="str">
        <f t="shared" si="9"/>
        <v>Bicicletas</v>
      </c>
      <c r="F230" s="68"/>
      <c r="G230" s="69"/>
      <c r="H230" s="68"/>
    </row>
    <row r="231" spans="4:8" ht="15" customHeight="1">
      <c r="D231" s="71" t="str">
        <f t="shared" si="9"/>
        <v>Infra-estruturas de irrigação</v>
      </c>
      <c r="F231" s="68"/>
      <c r="G231" s="68"/>
      <c r="H231" s="68"/>
    </row>
    <row r="232" spans="4:8" ht="15" customHeight="1">
      <c r="D232" s="71">
        <f t="shared" si="9"/>
      </c>
      <c r="F232" s="68"/>
      <c r="G232" s="68"/>
      <c r="H232" s="68"/>
    </row>
    <row r="233" spans="4:8" ht="15" customHeight="1">
      <c r="D233" s="71">
        <f t="shared" si="9"/>
      </c>
      <c r="F233" s="68"/>
      <c r="G233" s="68"/>
      <c r="H233" s="68"/>
    </row>
    <row r="234" spans="4:8" ht="15" customHeight="1">
      <c r="D234" s="71">
        <f t="shared" si="9"/>
      </c>
      <c r="F234" s="68"/>
      <c r="G234" s="68"/>
      <c r="H234" s="68"/>
    </row>
    <row r="235" spans="4:8" ht="15" customHeight="1">
      <c r="D235" s="71">
        <f t="shared" si="9"/>
      </c>
      <c r="F235" s="68"/>
      <c r="G235" s="68"/>
      <c r="H235" s="68"/>
    </row>
    <row r="236" spans="4:8" ht="15" customHeight="1">
      <c r="D236" s="71">
        <f t="shared" si="9"/>
      </c>
      <c r="F236" s="68"/>
      <c r="G236" s="68"/>
      <c r="H236" s="68"/>
    </row>
    <row r="237" spans="4:8" ht="15" customHeight="1">
      <c r="D237" s="71">
        <f t="shared" si="9"/>
      </c>
      <c r="F237" s="68"/>
      <c r="G237" s="68"/>
      <c r="H237" s="68"/>
    </row>
    <row r="238" spans="4:8" ht="15" customHeight="1">
      <c r="D238" s="71">
        <f t="shared" si="9"/>
      </c>
      <c r="F238" s="68"/>
      <c r="G238" s="68"/>
      <c r="H238" s="68"/>
    </row>
    <row r="239" spans="4:8" ht="15" customHeight="1">
      <c r="D239" s="71">
        <f t="shared" si="9"/>
      </c>
      <c r="F239" s="68"/>
      <c r="G239" s="68"/>
      <c r="H239" s="68"/>
    </row>
    <row r="240" spans="4:8" ht="15" customHeight="1">
      <c r="D240" s="71">
        <f t="shared" si="9"/>
      </c>
      <c r="F240" s="68"/>
      <c r="G240" s="68"/>
      <c r="H240" s="68"/>
    </row>
    <row r="241" spans="4:8" ht="15" customHeight="1">
      <c r="D241" s="71">
        <f t="shared" si="9"/>
      </c>
      <c r="F241" s="68"/>
      <c r="G241" s="68"/>
      <c r="H241" s="68"/>
    </row>
    <row r="244" spans="2:12" ht="14.25" customHeight="1">
      <c r="B244" s="61"/>
      <c r="C244" s="61"/>
      <c r="D244" s="384" t="s">
        <v>113</v>
      </c>
      <c r="E244" s="61"/>
      <c r="F244" s="389" t="s">
        <v>174</v>
      </c>
      <c r="G244" s="389"/>
      <c r="H244" s="389"/>
      <c r="I244" s="74"/>
      <c r="K244" s="61"/>
      <c r="L244" s="61"/>
    </row>
    <row r="245" spans="2:10" ht="12" customHeight="1">
      <c r="B245" s="61" t="s">
        <v>110</v>
      </c>
      <c r="D245" s="385"/>
      <c r="F245" s="390"/>
      <c r="G245" s="390"/>
      <c r="H245" s="390"/>
      <c r="I245" s="74"/>
      <c r="J245" s="61" t="s">
        <v>116</v>
      </c>
    </row>
    <row r="246" spans="2:8" ht="15" customHeight="1">
      <c r="B246" s="105"/>
      <c r="F246" s="70" t="s">
        <v>7</v>
      </c>
      <c r="G246" s="70" t="s">
        <v>8</v>
      </c>
      <c r="H246" s="70" t="s">
        <v>9</v>
      </c>
    </row>
    <row r="247" spans="1:14" ht="15" customHeight="1">
      <c r="A247" s="279" t="s">
        <v>17</v>
      </c>
      <c r="B247" s="382"/>
      <c r="D247" s="71" t="str">
        <f aca="true" t="shared" si="10" ref="D247:D261">D13</f>
        <v>Águas superficiais</v>
      </c>
      <c r="F247" s="68"/>
      <c r="G247" s="68"/>
      <c r="H247" s="68"/>
      <c r="J247" s="382"/>
      <c r="N247" s="67"/>
    </row>
    <row r="248" spans="2:14" ht="15" customHeight="1">
      <c r="B248" s="383"/>
      <c r="D248" s="71" t="str">
        <f t="shared" si="10"/>
        <v>Terreno para agricultura</v>
      </c>
      <c r="F248" s="68"/>
      <c r="G248" s="68"/>
      <c r="H248" s="68"/>
      <c r="J248" s="383"/>
      <c r="N248" s="67"/>
    </row>
    <row r="249" spans="2:14" ht="15" customHeight="1">
      <c r="B249" s="105"/>
      <c r="D249" s="71">
        <f t="shared" si="10"/>
      </c>
      <c r="F249" s="68"/>
      <c r="G249" s="68"/>
      <c r="H249" s="68"/>
      <c r="N249" s="67"/>
    </row>
    <row r="250" spans="2:14" ht="15" customHeight="1">
      <c r="B250" s="8" t="s">
        <v>112</v>
      </c>
      <c r="D250" s="71">
        <f t="shared" si="10"/>
      </c>
      <c r="F250" s="68"/>
      <c r="G250" s="69"/>
      <c r="H250" s="68"/>
      <c r="J250" s="8" t="s">
        <v>118</v>
      </c>
      <c r="N250" s="67"/>
    </row>
    <row r="251" spans="2:14" ht="15" customHeight="1">
      <c r="B251" s="386"/>
      <c r="D251" s="71" t="str">
        <f t="shared" si="10"/>
        <v>Infra-estruturas de irrigação</v>
      </c>
      <c r="F251" s="68"/>
      <c r="G251" s="68"/>
      <c r="H251" s="68"/>
      <c r="J251" s="386"/>
      <c r="N251" s="67"/>
    </row>
    <row r="252" spans="1:14" ht="15" customHeight="1">
      <c r="A252" s="279"/>
      <c r="B252" s="387"/>
      <c r="D252" s="71">
        <f t="shared" si="10"/>
      </c>
      <c r="F252" s="68"/>
      <c r="G252" s="68"/>
      <c r="H252" s="68"/>
      <c r="J252" s="387"/>
      <c r="N252" s="67"/>
    </row>
    <row r="253" spans="2:14" ht="15" customHeight="1">
      <c r="B253" s="387"/>
      <c r="C253" s="106"/>
      <c r="D253" s="71">
        <f t="shared" si="10"/>
      </c>
      <c r="F253" s="68"/>
      <c r="G253" s="68"/>
      <c r="H253" s="68"/>
      <c r="J253" s="387"/>
      <c r="N253" s="67"/>
    </row>
    <row r="254" spans="2:14" ht="15" customHeight="1">
      <c r="B254" s="387"/>
      <c r="D254" s="71">
        <f t="shared" si="10"/>
      </c>
      <c r="F254" s="68"/>
      <c r="G254" s="68"/>
      <c r="H254" s="68"/>
      <c r="J254" s="387"/>
      <c r="N254" s="67"/>
    </row>
    <row r="255" spans="2:14" ht="15" customHeight="1">
      <c r="B255" s="387"/>
      <c r="D255" s="71">
        <f t="shared" si="10"/>
      </c>
      <c r="F255" s="68"/>
      <c r="G255" s="68"/>
      <c r="H255" s="68"/>
      <c r="J255" s="387"/>
      <c r="N255" s="67"/>
    </row>
    <row r="256" spans="2:14" ht="15" customHeight="1">
      <c r="B256" s="387"/>
      <c r="D256" s="71" t="str">
        <f t="shared" si="10"/>
        <v>Boa saude</v>
      </c>
      <c r="F256" s="68"/>
      <c r="G256" s="68"/>
      <c r="H256" s="68"/>
      <c r="J256" s="387"/>
      <c r="N256" s="67"/>
    </row>
    <row r="257" spans="1:14" ht="15" customHeight="1">
      <c r="A257" s="279"/>
      <c r="B257" s="387"/>
      <c r="D257" s="71">
        <f t="shared" si="10"/>
      </c>
      <c r="F257" s="68"/>
      <c r="G257" s="68"/>
      <c r="H257" s="68"/>
      <c r="J257" s="387"/>
      <c r="N257" s="67"/>
    </row>
    <row r="258" spans="2:14" ht="15" customHeight="1">
      <c r="B258" s="387"/>
      <c r="D258" s="71">
        <f t="shared" si="10"/>
      </c>
      <c r="F258" s="68"/>
      <c r="G258" s="68"/>
      <c r="H258" s="68"/>
      <c r="J258" s="387"/>
      <c r="N258" s="67"/>
    </row>
    <row r="259" spans="2:14" ht="15" customHeight="1">
      <c r="B259" s="387"/>
      <c r="D259" s="71">
        <f t="shared" si="10"/>
      </c>
      <c r="F259" s="68"/>
      <c r="G259" s="68"/>
      <c r="H259" s="68"/>
      <c r="J259" s="387"/>
      <c r="N259" s="67"/>
    </row>
    <row r="260" spans="2:14" ht="15" customHeight="1">
      <c r="B260" s="387"/>
      <c r="D260" s="71">
        <f t="shared" si="10"/>
      </c>
      <c r="F260" s="68"/>
      <c r="G260" s="68"/>
      <c r="H260" s="68"/>
      <c r="J260" s="387"/>
      <c r="M260" s="18"/>
      <c r="N260" s="67"/>
    </row>
    <row r="261" spans="2:14" ht="15" customHeight="1">
      <c r="B261" s="388"/>
      <c r="D261" s="71">
        <f t="shared" si="10"/>
      </c>
      <c r="F261" s="68"/>
      <c r="G261" s="68"/>
      <c r="H261" s="68"/>
      <c r="J261" s="388"/>
      <c r="N261" s="67"/>
    </row>
    <row r="263" spans="4:9" ht="15" customHeight="1">
      <c r="D263" s="384" t="s">
        <v>115</v>
      </c>
      <c r="F263" s="389" t="s">
        <v>174</v>
      </c>
      <c r="G263" s="389"/>
      <c r="H263" s="389"/>
      <c r="I263" s="74"/>
    </row>
    <row r="264" spans="4:9" ht="15" customHeight="1">
      <c r="D264" s="384"/>
      <c r="F264" s="390"/>
      <c r="G264" s="390"/>
      <c r="H264" s="390"/>
      <c r="I264" s="74"/>
    </row>
    <row r="265" spans="6:8" ht="15" customHeight="1">
      <c r="F265" s="70" t="s">
        <v>7</v>
      </c>
      <c r="G265" s="70" t="s">
        <v>8</v>
      </c>
      <c r="H265" s="70" t="s">
        <v>9</v>
      </c>
    </row>
    <row r="266" spans="4:8" ht="15" customHeight="1">
      <c r="D266" s="71" t="str">
        <f aca="true" t="shared" si="11" ref="D266:D280">D32</f>
        <v>Águas superficiais</v>
      </c>
      <c r="F266" s="68"/>
      <c r="G266" s="68"/>
      <c r="H266" s="68"/>
    </row>
    <row r="267" spans="4:8" ht="15" customHeight="1">
      <c r="D267" s="71" t="str">
        <f t="shared" si="11"/>
        <v>Terreno para agricultura</v>
      </c>
      <c r="F267" s="68"/>
      <c r="G267" s="68"/>
      <c r="H267" s="68"/>
    </row>
    <row r="268" spans="4:8" ht="15" customHeight="1">
      <c r="D268" s="71" t="str">
        <f t="shared" si="11"/>
        <v>Árvores</v>
      </c>
      <c r="F268" s="68"/>
      <c r="G268" s="68"/>
      <c r="H268" s="68"/>
    </row>
    <row r="269" spans="4:8" ht="15" customHeight="1">
      <c r="D269" s="71" t="str">
        <f t="shared" si="11"/>
        <v>Bicicletas</v>
      </c>
      <c r="F269" s="68"/>
      <c r="G269" s="69"/>
      <c r="H269" s="68"/>
    </row>
    <row r="270" spans="4:8" ht="15" customHeight="1">
      <c r="D270" s="71" t="str">
        <f t="shared" si="11"/>
        <v>Infra-estruturas de irrigação</v>
      </c>
      <c r="F270" s="68"/>
      <c r="G270" s="68"/>
      <c r="H270" s="68"/>
    </row>
    <row r="271" spans="4:8" ht="15" customHeight="1">
      <c r="D271" s="71">
        <f t="shared" si="11"/>
      </c>
      <c r="F271" s="68"/>
      <c r="G271" s="68"/>
      <c r="H271" s="68"/>
    </row>
    <row r="272" spans="4:8" ht="15" customHeight="1">
      <c r="D272" s="71">
        <f t="shared" si="11"/>
      </c>
      <c r="F272" s="68"/>
      <c r="G272" s="68"/>
      <c r="H272" s="68"/>
    </row>
    <row r="273" spans="4:8" ht="15" customHeight="1">
      <c r="D273" s="71">
        <f t="shared" si="11"/>
      </c>
      <c r="F273" s="68"/>
      <c r="G273" s="68"/>
      <c r="H273" s="68"/>
    </row>
    <row r="274" spans="4:8" ht="15" customHeight="1">
      <c r="D274" s="71">
        <f t="shared" si="11"/>
      </c>
      <c r="F274" s="68"/>
      <c r="G274" s="68"/>
      <c r="H274" s="68"/>
    </row>
    <row r="275" spans="4:8" ht="15" customHeight="1">
      <c r="D275" s="71">
        <f t="shared" si="11"/>
      </c>
      <c r="F275" s="68"/>
      <c r="G275" s="68"/>
      <c r="H275" s="68"/>
    </row>
    <row r="276" spans="4:8" ht="15" customHeight="1">
      <c r="D276" s="71">
        <f t="shared" si="11"/>
      </c>
      <c r="F276" s="68"/>
      <c r="G276" s="68"/>
      <c r="H276" s="68"/>
    </row>
    <row r="277" spans="4:8" ht="15" customHeight="1">
      <c r="D277" s="71">
        <f t="shared" si="11"/>
      </c>
      <c r="F277" s="68"/>
      <c r="G277" s="68"/>
      <c r="H277" s="68"/>
    </row>
    <row r="278" spans="4:8" ht="15" customHeight="1">
      <c r="D278" s="71">
        <f t="shared" si="11"/>
      </c>
      <c r="F278" s="68"/>
      <c r="G278" s="68"/>
      <c r="H278" s="68"/>
    </row>
    <row r="279" spans="4:8" ht="15" customHeight="1">
      <c r="D279" s="71">
        <f t="shared" si="11"/>
      </c>
      <c r="F279" s="68"/>
      <c r="G279" s="68"/>
      <c r="H279" s="68"/>
    </row>
    <row r="280" spans="4:8" ht="15" customHeight="1">
      <c r="D280" s="71">
        <f t="shared" si="11"/>
      </c>
      <c r="F280" s="68"/>
      <c r="G280" s="68"/>
      <c r="H280" s="68"/>
    </row>
    <row r="283" spans="2:12" ht="14.25" customHeight="1">
      <c r="B283" s="61"/>
      <c r="C283" s="61"/>
      <c r="D283" s="384" t="s">
        <v>113</v>
      </c>
      <c r="E283" s="61"/>
      <c r="F283" s="389" t="s">
        <v>174</v>
      </c>
      <c r="G283" s="389"/>
      <c r="H283" s="389"/>
      <c r="I283" s="74"/>
      <c r="K283" s="61"/>
      <c r="L283" s="61"/>
    </row>
    <row r="284" spans="2:10" ht="12" customHeight="1">
      <c r="B284" s="61" t="s">
        <v>110</v>
      </c>
      <c r="D284" s="385"/>
      <c r="F284" s="390"/>
      <c r="G284" s="390"/>
      <c r="H284" s="390"/>
      <c r="I284" s="74"/>
      <c r="J284" s="61" t="s">
        <v>116</v>
      </c>
    </row>
    <row r="285" spans="2:8" ht="15" customHeight="1">
      <c r="B285" s="105"/>
      <c r="F285" s="70" t="s">
        <v>7</v>
      </c>
      <c r="G285" s="70" t="s">
        <v>8</v>
      </c>
      <c r="H285" s="70" t="s">
        <v>9</v>
      </c>
    </row>
    <row r="286" spans="1:14" ht="15" customHeight="1">
      <c r="A286" s="279" t="s">
        <v>18</v>
      </c>
      <c r="B286" s="382"/>
      <c r="D286" s="71" t="str">
        <f aca="true" t="shared" si="12" ref="D286:D300">D13</f>
        <v>Águas superficiais</v>
      </c>
      <c r="F286" s="68"/>
      <c r="G286" s="68"/>
      <c r="H286" s="68"/>
      <c r="J286" s="382"/>
      <c r="N286" s="67"/>
    </row>
    <row r="287" spans="2:14" ht="15" customHeight="1">
      <c r="B287" s="383"/>
      <c r="D287" s="71" t="str">
        <f t="shared" si="12"/>
        <v>Terreno para agricultura</v>
      </c>
      <c r="F287" s="68"/>
      <c r="G287" s="68"/>
      <c r="H287" s="68"/>
      <c r="J287" s="383"/>
      <c r="N287" s="67"/>
    </row>
    <row r="288" spans="2:14" ht="15" customHeight="1">
      <c r="B288" s="105"/>
      <c r="D288" s="71">
        <f t="shared" si="12"/>
      </c>
      <c r="F288" s="68"/>
      <c r="G288" s="68"/>
      <c r="H288" s="68"/>
      <c r="N288" s="67"/>
    </row>
    <row r="289" spans="2:14" ht="15" customHeight="1">
      <c r="B289" s="8" t="s">
        <v>112</v>
      </c>
      <c r="D289" s="71">
        <f t="shared" si="12"/>
      </c>
      <c r="F289" s="68"/>
      <c r="G289" s="69"/>
      <c r="H289" s="68"/>
      <c r="J289" s="8" t="s">
        <v>118</v>
      </c>
      <c r="N289" s="67"/>
    </row>
    <row r="290" spans="2:14" ht="15" customHeight="1">
      <c r="B290" s="386"/>
      <c r="D290" s="71" t="str">
        <f t="shared" si="12"/>
        <v>Infra-estruturas de irrigação</v>
      </c>
      <c r="F290" s="68"/>
      <c r="G290" s="68"/>
      <c r="H290" s="68"/>
      <c r="J290" s="386"/>
      <c r="N290" s="67"/>
    </row>
    <row r="291" spans="1:14" ht="15" customHeight="1">
      <c r="A291" s="279"/>
      <c r="B291" s="387"/>
      <c r="D291" s="71">
        <f t="shared" si="12"/>
      </c>
      <c r="F291" s="68"/>
      <c r="G291" s="68"/>
      <c r="H291" s="68"/>
      <c r="J291" s="387"/>
      <c r="N291" s="67"/>
    </row>
    <row r="292" spans="2:14" ht="15" customHeight="1">
      <c r="B292" s="387"/>
      <c r="C292" s="106"/>
      <c r="D292" s="71">
        <f t="shared" si="12"/>
      </c>
      <c r="F292" s="68"/>
      <c r="G292" s="68"/>
      <c r="H292" s="68"/>
      <c r="J292" s="387"/>
      <c r="N292" s="67"/>
    </row>
    <row r="293" spans="2:14" ht="15" customHeight="1">
      <c r="B293" s="387"/>
      <c r="D293" s="71">
        <f t="shared" si="12"/>
      </c>
      <c r="F293" s="68"/>
      <c r="G293" s="68"/>
      <c r="H293" s="68"/>
      <c r="J293" s="387"/>
      <c r="N293" s="67"/>
    </row>
    <row r="294" spans="2:14" ht="15" customHeight="1">
      <c r="B294" s="387"/>
      <c r="D294" s="71">
        <f t="shared" si="12"/>
      </c>
      <c r="F294" s="68"/>
      <c r="G294" s="68"/>
      <c r="H294" s="68"/>
      <c r="J294" s="387"/>
      <c r="N294" s="67"/>
    </row>
    <row r="295" spans="2:14" ht="15" customHeight="1">
      <c r="B295" s="387"/>
      <c r="D295" s="71" t="str">
        <f t="shared" si="12"/>
        <v>Boa saude</v>
      </c>
      <c r="F295" s="68"/>
      <c r="G295" s="68"/>
      <c r="H295" s="68"/>
      <c r="J295" s="387"/>
      <c r="N295" s="67"/>
    </row>
    <row r="296" spans="1:14" ht="15" customHeight="1">
      <c r="A296" s="279"/>
      <c r="B296" s="387"/>
      <c r="D296" s="71">
        <f t="shared" si="12"/>
      </c>
      <c r="F296" s="68"/>
      <c r="G296" s="68"/>
      <c r="H296" s="68"/>
      <c r="J296" s="387"/>
      <c r="N296" s="67"/>
    </row>
    <row r="297" spans="2:14" ht="15" customHeight="1">
      <c r="B297" s="387"/>
      <c r="D297" s="71">
        <f t="shared" si="12"/>
      </c>
      <c r="F297" s="68"/>
      <c r="G297" s="68"/>
      <c r="H297" s="68"/>
      <c r="J297" s="387"/>
      <c r="N297" s="67"/>
    </row>
    <row r="298" spans="2:14" ht="15" customHeight="1">
      <c r="B298" s="387"/>
      <c r="D298" s="71">
        <f t="shared" si="12"/>
      </c>
      <c r="F298" s="68"/>
      <c r="G298" s="68"/>
      <c r="H298" s="68"/>
      <c r="J298" s="387"/>
      <c r="N298" s="67"/>
    </row>
    <row r="299" spans="2:14" ht="15" customHeight="1">
      <c r="B299" s="387"/>
      <c r="D299" s="71">
        <f t="shared" si="12"/>
      </c>
      <c r="F299" s="68"/>
      <c r="G299" s="68"/>
      <c r="H299" s="68"/>
      <c r="J299" s="387"/>
      <c r="M299" s="18"/>
      <c r="N299" s="67"/>
    </row>
    <row r="300" spans="2:14" ht="15" customHeight="1">
      <c r="B300" s="388"/>
      <c r="D300" s="71">
        <f t="shared" si="12"/>
      </c>
      <c r="F300" s="68"/>
      <c r="G300" s="68"/>
      <c r="H300" s="68"/>
      <c r="J300" s="388"/>
      <c r="N300" s="67"/>
    </row>
    <row r="302" spans="4:9" ht="15" customHeight="1">
      <c r="D302" s="384" t="s">
        <v>115</v>
      </c>
      <c r="F302" s="389" t="s">
        <v>174</v>
      </c>
      <c r="G302" s="389"/>
      <c r="H302" s="389"/>
      <c r="I302" s="74"/>
    </row>
    <row r="303" spans="4:9" ht="15" customHeight="1">
      <c r="D303" s="384"/>
      <c r="F303" s="390"/>
      <c r="G303" s="390"/>
      <c r="H303" s="390"/>
      <c r="I303" s="74"/>
    </row>
    <row r="304" spans="6:8" ht="15" customHeight="1">
      <c r="F304" s="70" t="s">
        <v>7</v>
      </c>
      <c r="G304" s="70" t="s">
        <v>8</v>
      </c>
      <c r="H304" s="70" t="s">
        <v>9</v>
      </c>
    </row>
    <row r="305" spans="4:8" ht="15" customHeight="1">
      <c r="D305" s="71" t="str">
        <f aca="true" t="shared" si="13" ref="D305:D319">D32</f>
        <v>Águas superficiais</v>
      </c>
      <c r="F305" s="68"/>
      <c r="G305" s="68"/>
      <c r="H305" s="68"/>
    </row>
    <row r="306" spans="4:8" ht="15" customHeight="1">
      <c r="D306" s="71" t="str">
        <f t="shared" si="13"/>
        <v>Terreno para agricultura</v>
      </c>
      <c r="F306" s="68"/>
      <c r="G306" s="68"/>
      <c r="H306" s="68"/>
    </row>
    <row r="307" spans="4:8" ht="15" customHeight="1">
      <c r="D307" s="71" t="str">
        <f t="shared" si="13"/>
        <v>Árvores</v>
      </c>
      <c r="F307" s="68"/>
      <c r="G307" s="68"/>
      <c r="H307" s="68"/>
    </row>
    <row r="308" spans="4:8" ht="15" customHeight="1">
      <c r="D308" s="71" t="str">
        <f t="shared" si="13"/>
        <v>Bicicletas</v>
      </c>
      <c r="F308" s="68"/>
      <c r="G308" s="69"/>
      <c r="H308" s="68"/>
    </row>
    <row r="309" spans="4:8" ht="15" customHeight="1">
      <c r="D309" s="71" t="str">
        <f t="shared" si="13"/>
        <v>Infra-estruturas de irrigação</v>
      </c>
      <c r="F309" s="68"/>
      <c r="G309" s="68"/>
      <c r="H309" s="68"/>
    </row>
    <row r="310" spans="4:8" ht="15" customHeight="1">
      <c r="D310" s="71">
        <f t="shared" si="13"/>
      </c>
      <c r="F310" s="68"/>
      <c r="G310" s="68"/>
      <c r="H310" s="68"/>
    </row>
    <row r="311" spans="4:8" ht="15" customHeight="1">
      <c r="D311" s="71">
        <f t="shared" si="13"/>
      </c>
      <c r="F311" s="68"/>
      <c r="G311" s="68"/>
      <c r="H311" s="68"/>
    </row>
    <row r="312" spans="4:8" ht="15" customHeight="1">
      <c r="D312" s="71">
        <f t="shared" si="13"/>
      </c>
      <c r="F312" s="68"/>
      <c r="G312" s="68"/>
      <c r="H312" s="68"/>
    </row>
    <row r="313" spans="4:8" ht="15" customHeight="1">
      <c r="D313" s="71">
        <f t="shared" si="13"/>
      </c>
      <c r="F313" s="68"/>
      <c r="G313" s="68"/>
      <c r="H313" s="68"/>
    </row>
    <row r="314" spans="4:8" ht="15" customHeight="1">
      <c r="D314" s="71">
        <f t="shared" si="13"/>
      </c>
      <c r="F314" s="68"/>
      <c r="G314" s="68"/>
      <c r="H314" s="68"/>
    </row>
    <row r="315" spans="4:8" ht="15" customHeight="1">
      <c r="D315" s="71">
        <f t="shared" si="13"/>
      </c>
      <c r="F315" s="68"/>
      <c r="G315" s="68"/>
      <c r="H315" s="68"/>
    </row>
    <row r="316" spans="4:8" ht="15" customHeight="1">
      <c r="D316" s="71">
        <f t="shared" si="13"/>
      </c>
      <c r="F316" s="68"/>
      <c r="G316" s="68"/>
      <c r="H316" s="68"/>
    </row>
    <row r="317" spans="4:8" ht="15" customHeight="1">
      <c r="D317" s="71">
        <f t="shared" si="13"/>
      </c>
      <c r="F317" s="68"/>
      <c r="G317" s="68"/>
      <c r="H317" s="68"/>
    </row>
    <row r="318" spans="4:8" ht="15" customHeight="1">
      <c r="D318" s="71">
        <f t="shared" si="13"/>
      </c>
      <c r="F318" s="68"/>
      <c r="G318" s="68"/>
      <c r="H318" s="68"/>
    </row>
    <row r="319" spans="4:8" ht="15" customHeight="1">
      <c r="D319" s="71">
        <f t="shared" si="13"/>
      </c>
      <c r="F319" s="68"/>
      <c r="G319" s="68"/>
      <c r="H319" s="68"/>
    </row>
    <row r="322" spans="2:12" ht="14.25" customHeight="1">
      <c r="B322" s="61"/>
      <c r="C322" s="61"/>
      <c r="D322" s="384" t="s">
        <v>113</v>
      </c>
      <c r="E322" s="61"/>
      <c r="F322" s="389" t="s">
        <v>174</v>
      </c>
      <c r="G322" s="389"/>
      <c r="H322" s="389"/>
      <c r="I322" s="74"/>
      <c r="K322" s="61"/>
      <c r="L322" s="61"/>
    </row>
    <row r="323" spans="2:10" ht="12" customHeight="1">
      <c r="B323" s="61" t="s">
        <v>110</v>
      </c>
      <c r="D323" s="385"/>
      <c r="F323" s="390"/>
      <c r="G323" s="390"/>
      <c r="H323" s="390"/>
      <c r="I323" s="74"/>
      <c r="J323" s="61" t="s">
        <v>116</v>
      </c>
    </row>
    <row r="324" spans="2:8" ht="15" customHeight="1">
      <c r="B324" s="105"/>
      <c r="F324" s="70" t="s">
        <v>7</v>
      </c>
      <c r="G324" s="70" t="s">
        <v>8</v>
      </c>
      <c r="H324" s="70" t="s">
        <v>9</v>
      </c>
    </row>
    <row r="325" spans="1:14" ht="15" customHeight="1">
      <c r="A325" s="279" t="s">
        <v>19</v>
      </c>
      <c r="B325" s="382"/>
      <c r="D325" s="71" t="str">
        <f aca="true" t="shared" si="14" ref="D325:D339">D13</f>
        <v>Águas superficiais</v>
      </c>
      <c r="F325" s="68"/>
      <c r="G325" s="68"/>
      <c r="H325" s="68"/>
      <c r="J325" s="382"/>
      <c r="N325" s="67"/>
    </row>
    <row r="326" spans="2:14" ht="15" customHeight="1">
      <c r="B326" s="383"/>
      <c r="D326" s="71" t="str">
        <f t="shared" si="14"/>
        <v>Terreno para agricultura</v>
      </c>
      <c r="F326" s="68"/>
      <c r="G326" s="68"/>
      <c r="H326" s="68"/>
      <c r="J326" s="383"/>
      <c r="N326" s="67"/>
    </row>
    <row r="327" spans="2:14" ht="15" customHeight="1">
      <c r="B327" s="105"/>
      <c r="D327" s="71">
        <f t="shared" si="14"/>
      </c>
      <c r="F327" s="68"/>
      <c r="G327" s="68"/>
      <c r="H327" s="68"/>
      <c r="N327" s="67"/>
    </row>
    <row r="328" spans="2:14" ht="15" customHeight="1">
      <c r="B328" s="8" t="s">
        <v>112</v>
      </c>
      <c r="D328" s="71">
        <f t="shared" si="14"/>
      </c>
      <c r="F328" s="68"/>
      <c r="G328" s="69"/>
      <c r="H328" s="68"/>
      <c r="J328" s="8" t="s">
        <v>118</v>
      </c>
      <c r="N328" s="67"/>
    </row>
    <row r="329" spans="2:14" ht="15" customHeight="1">
      <c r="B329" s="386"/>
      <c r="D329" s="71" t="str">
        <f t="shared" si="14"/>
        <v>Infra-estruturas de irrigação</v>
      </c>
      <c r="F329" s="68"/>
      <c r="G329" s="68"/>
      <c r="H329" s="68"/>
      <c r="J329" s="386"/>
      <c r="N329" s="67"/>
    </row>
    <row r="330" spans="1:14" ht="15" customHeight="1">
      <c r="A330" s="279"/>
      <c r="B330" s="387"/>
      <c r="D330" s="71">
        <f t="shared" si="14"/>
      </c>
      <c r="F330" s="68"/>
      <c r="G330" s="68"/>
      <c r="H330" s="68"/>
      <c r="J330" s="387"/>
      <c r="N330" s="67"/>
    </row>
    <row r="331" spans="2:14" ht="15" customHeight="1">
      <c r="B331" s="387"/>
      <c r="C331" s="106"/>
      <c r="D331" s="71">
        <f t="shared" si="14"/>
      </c>
      <c r="F331" s="68"/>
      <c r="G331" s="68"/>
      <c r="H331" s="68"/>
      <c r="J331" s="387"/>
      <c r="N331" s="67"/>
    </row>
    <row r="332" spans="2:14" ht="15" customHeight="1">
      <c r="B332" s="387"/>
      <c r="D332" s="71">
        <f t="shared" si="14"/>
      </c>
      <c r="F332" s="68"/>
      <c r="G332" s="68"/>
      <c r="H332" s="68"/>
      <c r="J332" s="387"/>
      <c r="N332" s="67"/>
    </row>
    <row r="333" spans="2:14" ht="15" customHeight="1">
      <c r="B333" s="387"/>
      <c r="D333" s="71">
        <f t="shared" si="14"/>
      </c>
      <c r="F333" s="68"/>
      <c r="G333" s="68"/>
      <c r="H333" s="68"/>
      <c r="J333" s="387"/>
      <c r="N333" s="67"/>
    </row>
    <row r="334" spans="2:14" ht="15" customHeight="1">
      <c r="B334" s="387"/>
      <c r="D334" s="71" t="str">
        <f t="shared" si="14"/>
        <v>Boa saude</v>
      </c>
      <c r="F334" s="68"/>
      <c r="G334" s="68"/>
      <c r="H334" s="68"/>
      <c r="J334" s="387"/>
      <c r="N334" s="67"/>
    </row>
    <row r="335" spans="1:14" ht="15" customHeight="1">
      <c r="A335" s="279"/>
      <c r="B335" s="387"/>
      <c r="D335" s="71">
        <f t="shared" si="14"/>
      </c>
      <c r="F335" s="68"/>
      <c r="G335" s="68"/>
      <c r="H335" s="68"/>
      <c r="J335" s="387"/>
      <c r="N335" s="67"/>
    </row>
    <row r="336" spans="2:14" ht="15" customHeight="1">
      <c r="B336" s="387"/>
      <c r="D336" s="71">
        <f t="shared" si="14"/>
      </c>
      <c r="F336" s="68"/>
      <c r="G336" s="68"/>
      <c r="H336" s="68"/>
      <c r="J336" s="387"/>
      <c r="N336" s="67"/>
    </row>
    <row r="337" spans="2:14" ht="15" customHeight="1">
      <c r="B337" s="387"/>
      <c r="D337" s="71">
        <f t="shared" si="14"/>
      </c>
      <c r="F337" s="68"/>
      <c r="G337" s="68"/>
      <c r="H337" s="68"/>
      <c r="J337" s="387"/>
      <c r="N337" s="67"/>
    </row>
    <row r="338" spans="2:14" ht="15" customHeight="1">
      <c r="B338" s="387"/>
      <c r="D338" s="71">
        <f t="shared" si="14"/>
      </c>
      <c r="F338" s="68"/>
      <c r="G338" s="68"/>
      <c r="H338" s="68"/>
      <c r="J338" s="387"/>
      <c r="M338" s="18"/>
      <c r="N338" s="67"/>
    </row>
    <row r="339" spans="2:14" ht="15" customHeight="1">
      <c r="B339" s="388"/>
      <c r="D339" s="71">
        <f t="shared" si="14"/>
      </c>
      <c r="F339" s="68"/>
      <c r="G339" s="68"/>
      <c r="H339" s="68"/>
      <c r="J339" s="388"/>
      <c r="N339" s="67"/>
    </row>
    <row r="341" spans="4:9" ht="15" customHeight="1">
      <c r="D341" s="384" t="s">
        <v>115</v>
      </c>
      <c r="F341" s="389" t="s">
        <v>174</v>
      </c>
      <c r="G341" s="389"/>
      <c r="H341" s="389"/>
      <c r="I341" s="74"/>
    </row>
    <row r="342" spans="4:9" ht="15" customHeight="1">
      <c r="D342" s="384"/>
      <c r="F342" s="390"/>
      <c r="G342" s="390"/>
      <c r="H342" s="390"/>
      <c r="I342" s="74"/>
    </row>
    <row r="343" spans="6:8" ht="15" customHeight="1">
      <c r="F343" s="70" t="s">
        <v>7</v>
      </c>
      <c r="G343" s="70" t="s">
        <v>8</v>
      </c>
      <c r="H343" s="70" t="s">
        <v>9</v>
      </c>
    </row>
    <row r="344" spans="4:8" ht="15" customHeight="1">
      <c r="D344" s="71" t="str">
        <f aca="true" t="shared" si="15" ref="D344:D358">D32</f>
        <v>Águas superficiais</v>
      </c>
      <c r="F344" s="68"/>
      <c r="G344" s="68"/>
      <c r="H344" s="68"/>
    </row>
    <row r="345" spans="4:8" ht="15" customHeight="1">
      <c r="D345" s="71" t="str">
        <f t="shared" si="15"/>
        <v>Terreno para agricultura</v>
      </c>
      <c r="F345" s="68"/>
      <c r="G345" s="68"/>
      <c r="H345" s="68"/>
    </row>
    <row r="346" spans="4:8" ht="15" customHeight="1">
      <c r="D346" s="71" t="str">
        <f t="shared" si="15"/>
        <v>Árvores</v>
      </c>
      <c r="F346" s="68"/>
      <c r="G346" s="68"/>
      <c r="H346" s="68"/>
    </row>
    <row r="347" spans="4:8" ht="15" customHeight="1">
      <c r="D347" s="71" t="str">
        <f t="shared" si="15"/>
        <v>Bicicletas</v>
      </c>
      <c r="F347" s="68"/>
      <c r="G347" s="69"/>
      <c r="H347" s="68"/>
    </row>
    <row r="348" spans="4:8" ht="15" customHeight="1">
      <c r="D348" s="71" t="str">
        <f t="shared" si="15"/>
        <v>Infra-estruturas de irrigação</v>
      </c>
      <c r="F348" s="68"/>
      <c r="G348" s="68"/>
      <c r="H348" s="68"/>
    </row>
    <row r="349" spans="4:8" ht="15" customHeight="1">
      <c r="D349" s="71">
        <f t="shared" si="15"/>
      </c>
      <c r="F349" s="68"/>
      <c r="G349" s="68"/>
      <c r="H349" s="68"/>
    </row>
    <row r="350" spans="4:8" ht="15" customHeight="1">
      <c r="D350" s="71">
        <f t="shared" si="15"/>
      </c>
      <c r="F350" s="68"/>
      <c r="G350" s="68"/>
      <c r="H350" s="68"/>
    </row>
    <row r="351" spans="4:8" ht="15" customHeight="1">
      <c r="D351" s="71">
        <f t="shared" si="15"/>
      </c>
      <c r="F351" s="68"/>
      <c r="G351" s="68"/>
      <c r="H351" s="68"/>
    </row>
    <row r="352" spans="4:8" ht="15" customHeight="1">
      <c r="D352" s="71">
        <f t="shared" si="15"/>
      </c>
      <c r="F352" s="68"/>
      <c r="G352" s="68"/>
      <c r="H352" s="68"/>
    </row>
    <row r="353" spans="4:8" ht="15" customHeight="1">
      <c r="D353" s="71">
        <f t="shared" si="15"/>
      </c>
      <c r="F353" s="68"/>
      <c r="G353" s="68"/>
      <c r="H353" s="68"/>
    </row>
    <row r="354" spans="4:8" ht="15" customHeight="1">
      <c r="D354" s="71">
        <f t="shared" si="15"/>
      </c>
      <c r="F354" s="68"/>
      <c r="G354" s="68"/>
      <c r="H354" s="68"/>
    </row>
    <row r="355" spans="4:8" ht="15" customHeight="1">
      <c r="D355" s="71">
        <f t="shared" si="15"/>
      </c>
      <c r="F355" s="68"/>
      <c r="G355" s="68"/>
      <c r="H355" s="68"/>
    </row>
    <row r="356" spans="4:8" ht="15" customHeight="1">
      <c r="D356" s="71">
        <f t="shared" si="15"/>
      </c>
      <c r="F356" s="68"/>
      <c r="G356" s="68"/>
      <c r="H356" s="68"/>
    </row>
    <row r="357" spans="4:8" ht="15" customHeight="1">
      <c r="D357" s="71">
        <f t="shared" si="15"/>
      </c>
      <c r="F357" s="68"/>
      <c r="G357" s="68"/>
      <c r="H357" s="68"/>
    </row>
    <row r="358" spans="4:8" ht="15" customHeight="1">
      <c r="D358" s="71">
        <f t="shared" si="15"/>
      </c>
      <c r="F358" s="68"/>
      <c r="G358" s="68"/>
      <c r="H358" s="68"/>
    </row>
    <row r="359" ht="15" customHeight="1">
      <c r="D359" s="18"/>
    </row>
    <row r="361" spans="2:12" ht="14.25" customHeight="1">
      <c r="B361" s="61"/>
      <c r="C361" s="61"/>
      <c r="D361" s="384" t="s">
        <v>113</v>
      </c>
      <c r="E361" s="61"/>
      <c r="F361" s="389" t="s">
        <v>174</v>
      </c>
      <c r="G361" s="389"/>
      <c r="H361" s="389"/>
      <c r="I361" s="74"/>
      <c r="K361" s="61"/>
      <c r="L361" s="61"/>
    </row>
    <row r="362" spans="2:10" ht="12" customHeight="1">
      <c r="B362" s="61" t="s">
        <v>110</v>
      </c>
      <c r="D362" s="385"/>
      <c r="F362" s="390"/>
      <c r="G362" s="390"/>
      <c r="H362" s="390"/>
      <c r="I362" s="74"/>
      <c r="J362" s="61" t="s">
        <v>116</v>
      </c>
    </row>
    <row r="363" spans="2:8" ht="15" customHeight="1">
      <c r="B363" s="105"/>
      <c r="F363" s="70" t="s">
        <v>7</v>
      </c>
      <c r="G363" s="70" t="s">
        <v>8</v>
      </c>
      <c r="H363" s="70" t="s">
        <v>9</v>
      </c>
    </row>
    <row r="364" spans="1:14" ht="15" customHeight="1">
      <c r="A364" s="279" t="s">
        <v>20</v>
      </c>
      <c r="B364" s="382"/>
      <c r="D364" s="71" t="str">
        <f aca="true" t="shared" si="16" ref="D364:D378">D13</f>
        <v>Águas superficiais</v>
      </c>
      <c r="F364" s="68"/>
      <c r="G364" s="68"/>
      <c r="H364" s="68"/>
      <c r="J364" s="382"/>
      <c r="N364" s="67"/>
    </row>
    <row r="365" spans="2:14" ht="15" customHeight="1">
      <c r="B365" s="383"/>
      <c r="D365" s="71" t="str">
        <f t="shared" si="16"/>
        <v>Terreno para agricultura</v>
      </c>
      <c r="F365" s="68"/>
      <c r="G365" s="68"/>
      <c r="H365" s="68"/>
      <c r="J365" s="383"/>
      <c r="N365" s="67"/>
    </row>
    <row r="366" spans="2:14" ht="15" customHeight="1">
      <c r="B366" s="105"/>
      <c r="D366" s="71">
        <f t="shared" si="16"/>
      </c>
      <c r="F366" s="68"/>
      <c r="G366" s="68"/>
      <c r="H366" s="68"/>
      <c r="N366" s="67"/>
    </row>
    <row r="367" spans="2:14" ht="15" customHeight="1">
      <c r="B367" s="8" t="s">
        <v>112</v>
      </c>
      <c r="D367" s="71">
        <f t="shared" si="16"/>
      </c>
      <c r="F367" s="68"/>
      <c r="G367" s="69"/>
      <c r="H367" s="68"/>
      <c r="J367" s="8" t="s">
        <v>118</v>
      </c>
      <c r="N367" s="67"/>
    </row>
    <row r="368" spans="2:14" ht="15" customHeight="1">
      <c r="B368" s="386"/>
      <c r="D368" s="71" t="str">
        <f t="shared" si="16"/>
        <v>Infra-estruturas de irrigação</v>
      </c>
      <c r="F368" s="68"/>
      <c r="G368" s="68"/>
      <c r="H368" s="68"/>
      <c r="J368" s="386"/>
      <c r="N368" s="67"/>
    </row>
    <row r="369" spans="1:14" ht="15" customHeight="1">
      <c r="A369" s="279"/>
      <c r="B369" s="387"/>
      <c r="D369" s="71">
        <f t="shared" si="16"/>
      </c>
      <c r="F369" s="68"/>
      <c r="G369" s="68"/>
      <c r="H369" s="68"/>
      <c r="J369" s="387"/>
      <c r="N369" s="67"/>
    </row>
    <row r="370" spans="2:14" ht="15" customHeight="1">
      <c r="B370" s="387"/>
      <c r="C370" s="106"/>
      <c r="D370" s="71">
        <f t="shared" si="16"/>
      </c>
      <c r="F370" s="68"/>
      <c r="G370" s="68"/>
      <c r="H370" s="68"/>
      <c r="J370" s="387"/>
      <c r="N370" s="67"/>
    </row>
    <row r="371" spans="2:14" ht="15" customHeight="1">
      <c r="B371" s="387"/>
      <c r="D371" s="71">
        <f t="shared" si="16"/>
      </c>
      <c r="F371" s="68"/>
      <c r="G371" s="68"/>
      <c r="H371" s="68"/>
      <c r="J371" s="387"/>
      <c r="N371" s="67"/>
    </row>
    <row r="372" spans="2:14" ht="15" customHeight="1">
      <c r="B372" s="387"/>
      <c r="D372" s="71">
        <f t="shared" si="16"/>
      </c>
      <c r="F372" s="68"/>
      <c r="G372" s="68"/>
      <c r="H372" s="68"/>
      <c r="J372" s="387"/>
      <c r="N372" s="67"/>
    </row>
    <row r="373" spans="2:14" ht="15" customHeight="1">
      <c r="B373" s="387"/>
      <c r="D373" s="71" t="str">
        <f t="shared" si="16"/>
        <v>Boa saude</v>
      </c>
      <c r="F373" s="68"/>
      <c r="G373" s="68"/>
      <c r="H373" s="68"/>
      <c r="J373" s="387"/>
      <c r="N373" s="67"/>
    </row>
    <row r="374" spans="1:14" ht="15" customHeight="1">
      <c r="A374" s="279"/>
      <c r="B374" s="387"/>
      <c r="D374" s="71">
        <f t="shared" si="16"/>
      </c>
      <c r="F374" s="68"/>
      <c r="G374" s="68"/>
      <c r="H374" s="68"/>
      <c r="J374" s="387"/>
      <c r="N374" s="67"/>
    </row>
    <row r="375" spans="2:14" ht="15" customHeight="1">
      <c r="B375" s="387"/>
      <c r="D375" s="71">
        <f t="shared" si="16"/>
      </c>
      <c r="F375" s="68"/>
      <c r="G375" s="68"/>
      <c r="H375" s="68"/>
      <c r="J375" s="387"/>
      <c r="N375" s="67"/>
    </row>
    <row r="376" spans="2:14" ht="15" customHeight="1">
      <c r="B376" s="387"/>
      <c r="D376" s="71">
        <f t="shared" si="16"/>
      </c>
      <c r="F376" s="68"/>
      <c r="G376" s="68"/>
      <c r="H376" s="68"/>
      <c r="J376" s="387"/>
      <c r="N376" s="67"/>
    </row>
    <row r="377" spans="2:14" ht="15" customHeight="1">
      <c r="B377" s="387"/>
      <c r="D377" s="71">
        <f t="shared" si="16"/>
      </c>
      <c r="F377" s="68"/>
      <c r="G377" s="68"/>
      <c r="H377" s="68"/>
      <c r="J377" s="387"/>
      <c r="M377" s="18"/>
      <c r="N377" s="67"/>
    </row>
    <row r="378" spans="2:14" ht="15" customHeight="1">
      <c r="B378" s="388"/>
      <c r="D378" s="71">
        <f t="shared" si="16"/>
      </c>
      <c r="F378" s="68"/>
      <c r="G378" s="68"/>
      <c r="H378" s="68"/>
      <c r="J378" s="388"/>
      <c r="N378" s="67"/>
    </row>
    <row r="380" spans="4:9" ht="15" customHeight="1">
      <c r="D380" s="384" t="s">
        <v>115</v>
      </c>
      <c r="F380" s="389" t="s">
        <v>174</v>
      </c>
      <c r="G380" s="389"/>
      <c r="H380" s="389"/>
      <c r="I380" s="74"/>
    </row>
    <row r="381" spans="4:9" ht="15" customHeight="1">
      <c r="D381" s="384"/>
      <c r="F381" s="390"/>
      <c r="G381" s="390"/>
      <c r="H381" s="390"/>
      <c r="I381" s="74"/>
    </row>
    <row r="382" spans="6:8" ht="15" customHeight="1">
      <c r="F382" s="70" t="s">
        <v>7</v>
      </c>
      <c r="G382" s="70" t="s">
        <v>8</v>
      </c>
      <c r="H382" s="70" t="s">
        <v>9</v>
      </c>
    </row>
    <row r="383" spans="4:8" ht="15" customHeight="1">
      <c r="D383" s="71" t="str">
        <f aca="true" t="shared" si="17" ref="D383:D397">D32</f>
        <v>Águas superficiais</v>
      </c>
      <c r="F383" s="68"/>
      <c r="G383" s="68"/>
      <c r="H383" s="68"/>
    </row>
    <row r="384" spans="4:8" ht="15" customHeight="1">
      <c r="D384" s="71" t="str">
        <f t="shared" si="17"/>
        <v>Terreno para agricultura</v>
      </c>
      <c r="F384" s="68"/>
      <c r="G384" s="68"/>
      <c r="H384" s="68"/>
    </row>
    <row r="385" spans="4:8" ht="15" customHeight="1">
      <c r="D385" s="71" t="str">
        <f t="shared" si="17"/>
        <v>Árvores</v>
      </c>
      <c r="F385" s="68"/>
      <c r="G385" s="68"/>
      <c r="H385" s="68"/>
    </row>
    <row r="386" spans="4:8" ht="15" customHeight="1">
      <c r="D386" s="71" t="str">
        <f t="shared" si="17"/>
        <v>Bicicletas</v>
      </c>
      <c r="F386" s="68"/>
      <c r="G386" s="69"/>
      <c r="H386" s="68"/>
    </row>
    <row r="387" spans="4:8" ht="15" customHeight="1">
      <c r="D387" s="71" t="str">
        <f t="shared" si="17"/>
        <v>Infra-estruturas de irrigação</v>
      </c>
      <c r="F387" s="68"/>
      <c r="G387" s="68"/>
      <c r="H387" s="68"/>
    </row>
    <row r="388" spans="4:8" ht="15" customHeight="1">
      <c r="D388" s="71">
        <f t="shared" si="17"/>
      </c>
      <c r="F388" s="68"/>
      <c r="G388" s="68"/>
      <c r="H388" s="68"/>
    </row>
    <row r="389" spans="4:8" ht="15" customHeight="1">
      <c r="D389" s="71">
        <f t="shared" si="17"/>
      </c>
      <c r="F389" s="68"/>
      <c r="G389" s="68"/>
      <c r="H389" s="68"/>
    </row>
    <row r="390" spans="4:8" ht="15" customHeight="1">
      <c r="D390" s="71">
        <f t="shared" si="17"/>
      </c>
      <c r="F390" s="68"/>
      <c r="G390" s="68"/>
      <c r="H390" s="68"/>
    </row>
    <row r="391" spans="4:8" ht="15" customHeight="1">
      <c r="D391" s="71">
        <f t="shared" si="17"/>
      </c>
      <c r="F391" s="68"/>
      <c r="G391" s="68"/>
      <c r="H391" s="68"/>
    </row>
    <row r="392" spans="4:8" ht="15" customHeight="1">
      <c r="D392" s="71">
        <f t="shared" si="17"/>
      </c>
      <c r="F392" s="68"/>
      <c r="G392" s="68"/>
      <c r="H392" s="68"/>
    </row>
    <row r="393" spans="4:8" ht="15" customHeight="1">
      <c r="D393" s="71">
        <f t="shared" si="17"/>
      </c>
      <c r="F393" s="68"/>
      <c r="G393" s="68"/>
      <c r="H393" s="68"/>
    </row>
    <row r="394" spans="4:8" ht="15" customHeight="1">
      <c r="D394" s="71">
        <f t="shared" si="17"/>
      </c>
      <c r="F394" s="68"/>
      <c r="G394" s="68"/>
      <c r="H394" s="68"/>
    </row>
    <row r="395" spans="4:8" ht="15" customHeight="1">
      <c r="D395" s="71">
        <f t="shared" si="17"/>
      </c>
      <c r="F395" s="68"/>
      <c r="G395" s="68"/>
      <c r="H395" s="68"/>
    </row>
    <row r="396" spans="4:8" ht="15" customHeight="1">
      <c r="D396" s="71">
        <f t="shared" si="17"/>
      </c>
      <c r="F396" s="68"/>
      <c r="G396" s="68"/>
      <c r="H396" s="68"/>
    </row>
    <row r="397" spans="4:8" ht="15" customHeight="1">
      <c r="D397" s="71">
        <f t="shared" si="17"/>
      </c>
      <c r="F397" s="68"/>
      <c r="G397" s="68"/>
      <c r="H397" s="68"/>
    </row>
  </sheetData>
  <sheetProtection selectLockedCells="1"/>
  <mergeCells count="80">
    <mergeCell ref="J247:J248"/>
    <mergeCell ref="F224:H225"/>
    <mergeCell ref="F341:H342"/>
    <mergeCell ref="F244:H245"/>
    <mergeCell ref="F263:H264"/>
    <mergeCell ref="F283:H284"/>
    <mergeCell ref="F302:H303"/>
    <mergeCell ref="F322:H323"/>
    <mergeCell ref="F107:H108"/>
    <mergeCell ref="F127:H128"/>
    <mergeCell ref="F146:H147"/>
    <mergeCell ref="F166:H167"/>
    <mergeCell ref="F185:H186"/>
    <mergeCell ref="F205:H206"/>
    <mergeCell ref="D146:D147"/>
    <mergeCell ref="D166:D167"/>
    <mergeCell ref="D185:D186"/>
    <mergeCell ref="J368:J378"/>
    <mergeCell ref="J212:J222"/>
    <mergeCell ref="J251:J261"/>
    <mergeCell ref="J290:J300"/>
    <mergeCell ref="J329:J339"/>
    <mergeCell ref="J364:J365"/>
    <mergeCell ref="J286:J287"/>
    <mergeCell ref="F380:H381"/>
    <mergeCell ref="B329:B339"/>
    <mergeCell ref="B368:B378"/>
    <mergeCell ref="B95:B105"/>
    <mergeCell ref="B134:B144"/>
    <mergeCell ref="B173:B183"/>
    <mergeCell ref="B212:B222"/>
    <mergeCell ref="B130:B131"/>
    <mergeCell ref="B247:B248"/>
    <mergeCell ref="B364:B365"/>
    <mergeCell ref="D380:D381"/>
    <mergeCell ref="D283:D284"/>
    <mergeCell ref="D302:D303"/>
    <mergeCell ref="D322:D323"/>
    <mergeCell ref="D341:D342"/>
    <mergeCell ref="D361:D362"/>
    <mergeCell ref="F29:H30"/>
    <mergeCell ref="F49:H50"/>
    <mergeCell ref="F68:H69"/>
    <mergeCell ref="B13:B14"/>
    <mergeCell ref="B91:B92"/>
    <mergeCell ref="F361:H362"/>
    <mergeCell ref="D263:D264"/>
    <mergeCell ref="B286:B287"/>
    <mergeCell ref="D244:D245"/>
    <mergeCell ref="D127:D128"/>
    <mergeCell ref="D49:D50"/>
    <mergeCell ref="D68:D69"/>
    <mergeCell ref="J13:J14"/>
    <mergeCell ref="D10:D11"/>
    <mergeCell ref="D29:D30"/>
    <mergeCell ref="B17:B27"/>
    <mergeCell ref="J17:J27"/>
    <mergeCell ref="B52:B53"/>
    <mergeCell ref="J52:J53"/>
    <mergeCell ref="F10:H11"/>
    <mergeCell ref="B325:B326"/>
    <mergeCell ref="J325:J326"/>
    <mergeCell ref="B290:B300"/>
    <mergeCell ref="J130:J131"/>
    <mergeCell ref="B169:B170"/>
    <mergeCell ref="J169:J170"/>
    <mergeCell ref="J134:J144"/>
    <mergeCell ref="J173:J183"/>
    <mergeCell ref="B251:B261"/>
    <mergeCell ref="D224:D225"/>
    <mergeCell ref="J208:J209"/>
    <mergeCell ref="D205:D206"/>
    <mergeCell ref="J91:J92"/>
    <mergeCell ref="B56:B66"/>
    <mergeCell ref="J56:J66"/>
    <mergeCell ref="F88:H89"/>
    <mergeCell ref="D88:D89"/>
    <mergeCell ref="D107:D108"/>
    <mergeCell ref="J95:J105"/>
    <mergeCell ref="B208:B209"/>
  </mergeCells>
  <printOptions/>
  <pageMargins left="0.75" right="0.75" top="1" bottom="1" header="0.5" footer="0.5"/>
  <pageSetup horizontalDpi="600" verticalDpi="600" orientation="portrait" r:id="rId3"/>
  <drawing r:id="rId2"/>
  <legacyDrawing r:id="rId1"/>
</worksheet>
</file>

<file path=xl/worksheets/sheet13.xml><?xml version="1.0" encoding="utf-8"?>
<worksheet xmlns="http://schemas.openxmlformats.org/spreadsheetml/2006/main" xmlns:r="http://schemas.openxmlformats.org/officeDocument/2006/relationships">
  <sheetPr codeName="Sheet8">
    <tabColor indexed="43"/>
  </sheetPr>
  <dimension ref="A2:N181"/>
  <sheetViews>
    <sheetView showGridLines="0" zoomScalePageLayoutView="0" workbookViewId="0" topLeftCell="A1">
      <selection activeCell="J16" sqref="J16"/>
    </sheetView>
  </sheetViews>
  <sheetFormatPr defaultColWidth="9.140625" defaultRowHeight="15" customHeight="1"/>
  <cols>
    <col min="1" max="1" width="9.140625" style="8" customWidth="1"/>
    <col min="2" max="2" width="50.421875" style="8" customWidth="1"/>
    <col min="3" max="3" width="2.28125" style="8" customWidth="1"/>
    <col min="4" max="4" width="26.7109375" style="8" customWidth="1"/>
    <col min="5" max="5" width="2.7109375" style="8" customWidth="1"/>
    <col min="6" max="7" width="9.7109375" style="8" customWidth="1"/>
    <col min="8" max="8" width="10.57421875" style="8" customWidth="1"/>
    <col min="9" max="9" width="9.140625" style="8" customWidth="1"/>
    <col min="10" max="10" width="10.28125" style="8" customWidth="1"/>
    <col min="11" max="11" width="9.57421875" style="8" customWidth="1"/>
    <col min="12" max="12" width="10.28125" style="8" customWidth="1"/>
    <col min="13" max="16384" width="9.140625" style="8" customWidth="1"/>
  </cols>
  <sheetData>
    <row r="2" ht="22.5" customHeight="1">
      <c r="B2" s="60"/>
    </row>
    <row r="9" ht="12" customHeight="1"/>
    <row r="10" spans="2:12" ht="14.25" customHeight="1">
      <c r="B10" s="61"/>
      <c r="C10" s="61"/>
      <c r="D10" s="61"/>
      <c r="E10" s="61"/>
      <c r="F10" s="61" t="s">
        <v>74</v>
      </c>
      <c r="G10" s="61"/>
      <c r="H10" s="61"/>
      <c r="J10" s="61" t="s">
        <v>75</v>
      </c>
      <c r="K10" s="61"/>
      <c r="L10" s="61"/>
    </row>
    <row r="11" spans="2:12" ht="12" customHeight="1">
      <c r="B11" s="61" t="s">
        <v>4</v>
      </c>
      <c r="D11" s="61" t="s">
        <v>5</v>
      </c>
      <c r="F11" s="61" t="s">
        <v>6</v>
      </c>
      <c r="G11" s="61"/>
      <c r="H11" s="61"/>
      <c r="J11" s="61" t="s">
        <v>10</v>
      </c>
      <c r="K11" s="61"/>
      <c r="L11" s="61"/>
    </row>
    <row r="13" spans="2:14" ht="15" customHeight="1">
      <c r="B13" s="105" t="s">
        <v>86</v>
      </c>
      <c r="F13" s="70" t="s">
        <v>7</v>
      </c>
      <c r="G13" s="70" t="s">
        <v>8</v>
      </c>
      <c r="H13" s="70" t="s">
        <v>9</v>
      </c>
      <c r="J13" s="62" t="s">
        <v>7</v>
      </c>
      <c r="K13" s="62" t="s">
        <v>8</v>
      </c>
      <c r="L13" s="62" t="s">
        <v>9</v>
      </c>
      <c r="N13" s="8">
        <f>IF(LEN(CONCATENATE(N14,N15,N16,N17,N18,N19,N20,N21,N22,N23,N24,N25,N26,N27,N28))&gt;0,"*","")</f>
      </c>
    </row>
    <row r="14" spans="1:14" ht="15" customHeight="1">
      <c r="A14" s="63" t="s">
        <v>11</v>
      </c>
      <c r="B14" s="64" t="s">
        <v>69</v>
      </c>
      <c r="D14" s="71" t="str">
        <f>IF(LEN('Perigo --&gt; RS'!P10)+LEN('RS --&gt; EstSob (Pgo1)'!Q15)+LEN('RS --&gt; EstSob (Pgo2)'!Q15)+LEN('RS --&gt; EstSob (Pgo3)'!Q15)&gt;0,'RS --&gt; EstSob (Pgo1)'!B15,"")</f>
        <v>Águas superficiais</v>
      </c>
      <c r="F14" s="68"/>
      <c r="G14" s="68"/>
      <c r="H14" s="68"/>
      <c r="J14" s="68"/>
      <c r="K14" s="68"/>
      <c r="L14" s="68"/>
      <c r="N14" s="67">
        <f aca="true" t="shared" si="0" ref="N14:N29">IF(LEN(F14)+LEN(G14)+LEN(J14)+LEN(K14)&gt;0,"*","")</f>
      </c>
    </row>
    <row r="15" spans="4:14" ht="15" customHeight="1">
      <c r="D15" s="71" t="str">
        <f>IF(LEN('Perigo --&gt; RS'!P12)+LEN('RS --&gt; EstSob (Pgo1)'!Q17)+LEN('RS --&gt; EstSob (Pgo2)'!Q17)+LEN('RS --&gt; EstSob (Pgo3)'!Q17)&gt;0,'RS --&gt; EstSob (Pgo1)'!B17,"")</f>
        <v>Terreno para agricultura</v>
      </c>
      <c r="F15" s="68"/>
      <c r="G15" s="68"/>
      <c r="H15" s="68"/>
      <c r="J15" s="68"/>
      <c r="K15" s="68"/>
      <c r="L15" s="68"/>
      <c r="N15" s="67">
        <f t="shared" si="0"/>
      </c>
    </row>
    <row r="16" spans="2:14" ht="15" customHeight="1">
      <c r="B16" s="105" t="s">
        <v>76</v>
      </c>
      <c r="D16" s="71" t="str">
        <f>IF(LEN('Perigo --&gt; RS'!P14)+LEN('RS --&gt; EstSob (Pgo1)'!Q19)+LEN('RS --&gt; EstSob (Pgo2)'!Q19)+LEN('RS --&gt; EstSob (Pgo3)'!Q19)&gt;0,'RS --&gt; EstSob (Pgo1)'!B19,"")</f>
        <v>Árvores</v>
      </c>
      <c r="F16" s="68"/>
      <c r="G16" s="68"/>
      <c r="H16" s="68"/>
      <c r="J16" s="68"/>
      <c r="K16" s="68"/>
      <c r="L16" s="68"/>
      <c r="N16" s="67">
        <f t="shared" si="0"/>
      </c>
    </row>
    <row r="17" spans="2:14" ht="15" customHeight="1">
      <c r="B17" s="64"/>
      <c r="D17" s="71" t="str">
        <f>IF(LEN('Perigo --&gt; RS'!P18)+LEN('RS --&gt; EstSob (Pgo1)'!Q24)+LEN('RS --&gt; EstSob (Pgo2)'!Q24)+LEN('RS --&gt; EstSob (Pgo3)'!Q24)&gt;0,'RS --&gt; EstSob (Pgo1)'!B24,"")</f>
        <v>Bicicletas</v>
      </c>
      <c r="F17" s="68"/>
      <c r="G17" s="69"/>
      <c r="H17" s="68"/>
      <c r="J17" s="68"/>
      <c r="K17" s="68"/>
      <c r="L17" s="68"/>
      <c r="N17" s="67">
        <f t="shared" si="0"/>
      </c>
    </row>
    <row r="18" spans="4:14" ht="15" customHeight="1">
      <c r="D18" s="71" t="str">
        <f>IF(LEN('Perigo --&gt; RS'!P20)+LEN('RS --&gt; EstSob (Pgo1)'!Q26)+LEN('RS --&gt; EstSob (Pgo2)'!Q26)+LEN('RS --&gt; EstSob (Pgo3)'!Q26)&gt;0,'RS --&gt; EstSob (Pgo1)'!B26,"")</f>
        <v>Infra-estruturas de irrigação</v>
      </c>
      <c r="F18" s="68"/>
      <c r="G18" s="68"/>
      <c r="H18" s="68"/>
      <c r="J18" s="68"/>
      <c r="K18" s="68"/>
      <c r="L18" s="68"/>
      <c r="N18" s="67">
        <f t="shared" si="0"/>
      </c>
    </row>
    <row r="19" spans="1:14" ht="15" customHeight="1">
      <c r="A19" s="63"/>
      <c r="D19" s="71">
        <f>IF(LEN('Perigo --&gt; RS'!P22)+LEN('RS --&gt; EstSob (Pgo1)'!Q28)+LEN('RS --&gt; EstSob (Pgo2)'!Q28)+LEN('RS --&gt; EstSob (Pgo3)'!Q28)&gt;0,'RS --&gt; EstSob (Pgo1)'!B28,"")</f>
      </c>
      <c r="F19" s="68"/>
      <c r="G19" s="68"/>
      <c r="H19" s="68"/>
      <c r="J19" s="68"/>
      <c r="K19" s="68"/>
      <c r="L19" s="68"/>
      <c r="N19" s="67">
        <f t="shared" si="0"/>
      </c>
    </row>
    <row r="20" spans="3:14" ht="15" customHeight="1">
      <c r="C20" s="106"/>
      <c r="D20" s="71">
        <f>IF(LEN('Perigo --&gt; RS'!P26)+LEN('RS --&gt; EstSob (Pgo1)'!Q33)+LEN('RS --&gt; EstSob (Pgo2)'!Q33)+LEN('RS --&gt; EstSob (Pgo3)'!Q33)&gt;0,'RS --&gt; EstSob (Pgo1)'!B33,"")</f>
      </c>
      <c r="F20" s="68"/>
      <c r="G20" s="68"/>
      <c r="H20" s="68"/>
      <c r="J20" s="68"/>
      <c r="K20" s="68"/>
      <c r="L20" s="68"/>
      <c r="N20" s="67">
        <f t="shared" si="0"/>
      </c>
    </row>
    <row r="21" spans="4:14" ht="15" customHeight="1">
      <c r="D21" s="71">
        <f>IF(LEN('Perigo --&gt; RS'!P28)+LEN('RS --&gt; EstSob (Pgo1)'!Q35)+LEN('RS --&gt; EstSob (Pgo2)'!Q35)+LEN('RS --&gt; EstSob (Pgo3)'!Q35)&gt;0,'RS --&gt; EstSob (Pgo1)'!B35,"")</f>
      </c>
      <c r="F21" s="68"/>
      <c r="G21" s="68"/>
      <c r="H21" s="68"/>
      <c r="J21" s="68"/>
      <c r="K21" s="68"/>
      <c r="L21" s="68"/>
      <c r="N21" s="67">
        <f t="shared" si="0"/>
      </c>
    </row>
    <row r="22" spans="4:14" ht="15" customHeight="1">
      <c r="D22" s="71">
        <f>IF(LEN('Perigo --&gt; RS'!P30)+LEN('RS --&gt; EstSob (Pgo1)'!Q37)+LEN('RS --&gt; EstSob (Pgo2)'!Q37)+LEN('RS --&gt; EstSob (Pgo3)'!Q37)&gt;0,'RS --&gt; EstSob (Pgo1)'!B37,"")</f>
      </c>
      <c r="F22" s="68"/>
      <c r="G22" s="68"/>
      <c r="H22" s="68"/>
      <c r="J22" s="68"/>
      <c r="K22" s="69"/>
      <c r="L22" s="68"/>
      <c r="N22" s="67">
        <f t="shared" si="0"/>
      </c>
    </row>
    <row r="23" spans="4:14" ht="15" customHeight="1">
      <c r="D23" s="71" t="str">
        <f>IF(LEN('Perigo --&gt; RS'!P34)+LEN('RS --&gt; EstSob (Pgo1)'!Q42)+LEN('RS --&gt; EstSob (Pgo2)'!Q42)+LEN('RS --&gt; EstSob (Pgo3)'!Q42)&gt;0,'RS --&gt; EstSob (Pgo1)'!B42,"")</f>
        <v>Boa Saude</v>
      </c>
      <c r="F23" s="68"/>
      <c r="G23" s="68"/>
      <c r="H23" s="68"/>
      <c r="J23" s="68"/>
      <c r="K23" s="68"/>
      <c r="L23" s="68"/>
      <c r="N23" s="67">
        <f t="shared" si="0"/>
      </c>
    </row>
    <row r="24" spans="1:14" ht="15" customHeight="1">
      <c r="A24" s="63"/>
      <c r="D24" s="71">
        <f>IF(LEN('Perigo --&gt; RS'!P36)+LEN('RS --&gt; EstSob (Pgo1)'!Q44)+LEN('RS --&gt; EstSob (Pgo2)'!Q44)+LEN('RS --&gt; EstSob (Pgo3)'!Q44)&gt;0,'RS --&gt; EstSob (Pgo1)'!B44,"")</f>
      </c>
      <c r="F24" s="68"/>
      <c r="G24" s="68"/>
      <c r="H24" s="68"/>
      <c r="J24" s="68"/>
      <c r="K24" s="68"/>
      <c r="L24" s="68"/>
      <c r="N24" s="67">
        <f t="shared" si="0"/>
      </c>
    </row>
    <row r="25" spans="4:14" ht="15" customHeight="1">
      <c r="D25" s="71">
        <f>IF(LEN('Perigo --&gt; RS'!P38)+LEN('Perigo --&gt; RS'!P38)+LEN('RS --&gt; EstSob (Pgo1)'!Q46)+LEN('RS --&gt; EstSob (Pgo2)'!Q46)+LEN('RS --&gt; EstSob (Pgo3)'!Q46)&gt;0,'RS --&gt; EstSob (Pgo1)'!B46,"")</f>
      </c>
      <c r="F25" s="68"/>
      <c r="G25" s="68"/>
      <c r="H25" s="68"/>
      <c r="J25" s="68"/>
      <c r="K25" s="68"/>
      <c r="L25" s="68"/>
      <c r="N25" s="67">
        <f t="shared" si="0"/>
      </c>
    </row>
    <row r="26" spans="4:14" ht="15" customHeight="1">
      <c r="D26" s="71">
        <f>IF(LEN('Perigo --&gt; RS'!P42)+LEN('RS --&gt; EstSob (Pgo1)'!Q51)+LEN('RS --&gt; EstSob (Pgo2)'!Q51)+LEN('RS --&gt; EstSob (Pgo3)'!Q51)&gt;0,'RS --&gt; EstSob (Pgo1)'!B51,"")</f>
      </c>
      <c r="F26" s="68"/>
      <c r="G26" s="68"/>
      <c r="H26" s="68"/>
      <c r="J26" s="68"/>
      <c r="K26" s="68"/>
      <c r="L26" s="68"/>
      <c r="N26" s="67">
        <f t="shared" si="0"/>
      </c>
    </row>
    <row r="27" spans="4:14" ht="15" customHeight="1">
      <c r="D27" s="71">
        <f>IF(LEN('Perigo --&gt; RS'!P44)+LEN('RS --&gt; EstSob (Pgo1)'!Q53)+LEN('RS --&gt; EstSob (Pgo2)'!Q53)+LEN('RS --&gt; EstSob (Pgo3)'!Q53)&gt;0,'RS --&gt; EstSob (Pgo1)'!B53,"")</f>
      </c>
      <c r="F27" s="68"/>
      <c r="G27" s="68"/>
      <c r="H27" s="68"/>
      <c r="J27" s="68"/>
      <c r="K27" s="69"/>
      <c r="L27" s="68"/>
      <c r="M27" s="18"/>
      <c r="N27" s="67">
        <f t="shared" si="0"/>
      </c>
    </row>
    <row r="28" spans="4:14" ht="15" customHeight="1">
      <c r="D28" s="13">
        <f>IF(LEN('Perigo --&gt; RS'!P46)+LEN('RS --&gt; EstSob (Pgo1)'!Q55)+LEN('RS --&gt; EstSob (Pgo2)'!Q55)+LEN('RS --&gt; EstSob (Pgo3)'!Q55)&gt;0,'RS --&gt; EstSob (Pgo1)'!B55,"")</f>
      </c>
      <c r="F28" s="68"/>
      <c r="G28" s="68"/>
      <c r="H28" s="68"/>
      <c r="J28" s="68"/>
      <c r="K28" s="68"/>
      <c r="L28" s="68"/>
      <c r="N28" s="67">
        <f t="shared" si="0"/>
      </c>
    </row>
    <row r="29" spans="1:14" ht="15" customHeight="1">
      <c r="A29" s="63"/>
      <c r="D29" s="18"/>
      <c r="I29" s="18"/>
      <c r="J29" s="18"/>
      <c r="N29" s="67">
        <f t="shared" si="0"/>
      </c>
    </row>
    <row r="30" spans="2:14" ht="15" customHeight="1">
      <c r="B30" s="105" t="s">
        <v>86</v>
      </c>
      <c r="D30" s="18"/>
      <c r="F30" s="62" t="s">
        <v>7</v>
      </c>
      <c r="G30" s="62" t="s">
        <v>8</v>
      </c>
      <c r="H30" s="62" t="s">
        <v>9</v>
      </c>
      <c r="J30" s="62" t="s">
        <v>7</v>
      </c>
      <c r="K30" s="62" t="s">
        <v>8</v>
      </c>
      <c r="L30" s="62" t="s">
        <v>9</v>
      </c>
      <c r="N30" s="8">
        <f>IF(LEN(CONCATENATE(N31,N32,N33,N34,N35,N36,N37,N38,N39,N40,N41,N42,N43,N44,N45))&gt;0,"*","")</f>
      </c>
    </row>
    <row r="31" spans="1:14" ht="15" customHeight="1">
      <c r="A31" s="63" t="s">
        <v>12</v>
      </c>
      <c r="B31" s="64" t="s">
        <v>71</v>
      </c>
      <c r="D31" s="71" t="str">
        <f aca="true" t="shared" si="1" ref="D31:D45">D14</f>
        <v>Águas superficiais</v>
      </c>
      <c r="F31" s="68"/>
      <c r="G31" s="68"/>
      <c r="H31" s="68"/>
      <c r="J31" s="68"/>
      <c r="K31" s="68"/>
      <c r="L31" s="68"/>
      <c r="N31" s="67">
        <f aca="true" t="shared" si="2" ref="N31:N45">IF(LEN(F31)+LEN(G31)+LEN(J31)+LEN(K31)&gt;0,"*","")</f>
      </c>
    </row>
    <row r="32" spans="4:14" ht="15" customHeight="1">
      <c r="D32" s="13" t="str">
        <f t="shared" si="1"/>
        <v>Terreno para agricultura</v>
      </c>
      <c r="F32" s="68"/>
      <c r="G32" s="68"/>
      <c r="H32" s="68"/>
      <c r="J32" s="68"/>
      <c r="K32" s="68"/>
      <c r="L32" s="68"/>
      <c r="N32" s="67">
        <f t="shared" si="2"/>
      </c>
    </row>
    <row r="33" spans="2:14" ht="15" customHeight="1">
      <c r="B33" s="105" t="s">
        <v>76</v>
      </c>
      <c r="D33" s="13" t="str">
        <f t="shared" si="1"/>
        <v>Árvores</v>
      </c>
      <c r="F33" s="68"/>
      <c r="G33" s="68"/>
      <c r="H33" s="68"/>
      <c r="J33" s="68"/>
      <c r="K33" s="68"/>
      <c r="L33" s="68"/>
      <c r="N33" s="67">
        <f t="shared" si="2"/>
      </c>
    </row>
    <row r="34" spans="2:14" ht="15" customHeight="1">
      <c r="B34" s="64" t="s">
        <v>77</v>
      </c>
      <c r="D34" s="13" t="str">
        <f t="shared" si="1"/>
        <v>Bicicletas</v>
      </c>
      <c r="F34" s="68"/>
      <c r="G34" s="69"/>
      <c r="H34" s="68"/>
      <c r="J34" s="68"/>
      <c r="K34" s="68"/>
      <c r="L34" s="68"/>
      <c r="N34" s="67">
        <f t="shared" si="2"/>
      </c>
    </row>
    <row r="35" spans="4:14" ht="15" customHeight="1">
      <c r="D35" s="13" t="str">
        <f t="shared" si="1"/>
        <v>Infra-estruturas de irrigação</v>
      </c>
      <c r="F35" s="68"/>
      <c r="G35" s="68"/>
      <c r="H35" s="68"/>
      <c r="J35" s="68"/>
      <c r="K35" s="68"/>
      <c r="L35" s="68"/>
      <c r="N35" s="67">
        <f t="shared" si="2"/>
      </c>
    </row>
    <row r="36" spans="1:14" ht="15" customHeight="1">
      <c r="A36" s="63"/>
      <c r="D36" s="13">
        <f t="shared" si="1"/>
      </c>
      <c r="F36" s="68"/>
      <c r="G36" s="68"/>
      <c r="H36" s="68"/>
      <c r="J36" s="68"/>
      <c r="K36" s="68"/>
      <c r="L36" s="68"/>
      <c r="N36" s="67">
        <f t="shared" si="2"/>
      </c>
    </row>
    <row r="37" spans="4:14" ht="15" customHeight="1">
      <c r="D37" s="13">
        <f t="shared" si="1"/>
      </c>
      <c r="F37" s="68"/>
      <c r="G37" s="68"/>
      <c r="H37" s="68"/>
      <c r="J37" s="68"/>
      <c r="K37" s="68"/>
      <c r="L37" s="68"/>
      <c r="N37" s="67">
        <f t="shared" si="2"/>
      </c>
    </row>
    <row r="38" spans="4:14" ht="15" customHeight="1">
      <c r="D38" s="13">
        <f t="shared" si="1"/>
      </c>
      <c r="F38" s="68"/>
      <c r="G38" s="68"/>
      <c r="H38" s="68"/>
      <c r="J38" s="68"/>
      <c r="K38" s="68"/>
      <c r="L38" s="68"/>
      <c r="N38" s="67">
        <f t="shared" si="2"/>
      </c>
    </row>
    <row r="39" spans="4:14" ht="15" customHeight="1">
      <c r="D39" s="13">
        <f t="shared" si="1"/>
      </c>
      <c r="F39" s="68"/>
      <c r="G39" s="68"/>
      <c r="H39" s="68"/>
      <c r="J39" s="68"/>
      <c r="K39" s="69"/>
      <c r="L39" s="68"/>
      <c r="N39" s="67">
        <f t="shared" si="2"/>
      </c>
    </row>
    <row r="40" spans="4:14" ht="15" customHeight="1">
      <c r="D40" s="13" t="str">
        <f t="shared" si="1"/>
        <v>Boa Saude</v>
      </c>
      <c r="F40" s="68"/>
      <c r="G40" s="68"/>
      <c r="H40" s="68"/>
      <c r="J40" s="68"/>
      <c r="K40" s="68"/>
      <c r="L40" s="68"/>
      <c r="N40" s="67">
        <f t="shared" si="2"/>
      </c>
    </row>
    <row r="41" spans="1:14" ht="15" customHeight="1">
      <c r="A41" s="63"/>
      <c r="D41" s="13">
        <f t="shared" si="1"/>
      </c>
      <c r="F41" s="68"/>
      <c r="G41" s="68"/>
      <c r="H41" s="68"/>
      <c r="J41" s="68"/>
      <c r="K41" s="68"/>
      <c r="L41" s="68"/>
      <c r="N41" s="67">
        <f t="shared" si="2"/>
      </c>
    </row>
    <row r="42" spans="4:14" ht="15" customHeight="1">
      <c r="D42" s="13">
        <f t="shared" si="1"/>
      </c>
      <c r="F42" s="68"/>
      <c r="G42" s="68"/>
      <c r="H42" s="68"/>
      <c r="J42" s="68"/>
      <c r="K42" s="68"/>
      <c r="L42" s="68"/>
      <c r="N42" s="67">
        <f t="shared" si="2"/>
      </c>
    </row>
    <row r="43" spans="4:14" ht="15" customHeight="1">
      <c r="D43" s="13">
        <f t="shared" si="1"/>
      </c>
      <c r="F43" s="68"/>
      <c r="G43" s="68"/>
      <c r="H43" s="68"/>
      <c r="J43" s="68"/>
      <c r="K43" s="68"/>
      <c r="L43" s="68"/>
      <c r="N43" s="67">
        <f t="shared" si="2"/>
      </c>
    </row>
    <row r="44" spans="4:14" ht="15" customHeight="1">
      <c r="D44" s="13">
        <f t="shared" si="1"/>
      </c>
      <c r="F44" s="68"/>
      <c r="G44" s="68"/>
      <c r="H44" s="68"/>
      <c r="J44" s="68"/>
      <c r="K44" s="69"/>
      <c r="L44" s="68"/>
      <c r="M44" s="18"/>
      <c r="N44" s="67">
        <f t="shared" si="2"/>
      </c>
    </row>
    <row r="45" spans="4:14" ht="15" customHeight="1">
      <c r="D45" s="13">
        <f t="shared" si="1"/>
      </c>
      <c r="F45" s="68"/>
      <c r="G45" s="68"/>
      <c r="H45" s="68"/>
      <c r="J45" s="68"/>
      <c r="K45" s="68"/>
      <c r="L45" s="68"/>
      <c r="N45" s="67">
        <f t="shared" si="2"/>
      </c>
    </row>
    <row r="47" spans="2:14" ht="15" customHeight="1">
      <c r="B47" s="105" t="s">
        <v>86</v>
      </c>
      <c r="F47" s="62" t="s">
        <v>7</v>
      </c>
      <c r="G47" s="62" t="s">
        <v>8</v>
      </c>
      <c r="H47" s="62" t="s">
        <v>9</v>
      </c>
      <c r="J47" s="62" t="s">
        <v>7</v>
      </c>
      <c r="K47" s="62" t="s">
        <v>8</v>
      </c>
      <c r="L47" s="62" t="s">
        <v>9</v>
      </c>
      <c r="N47" s="8">
        <f>IF(LEN(CONCATENATE(N48,N49,N50,N51,N52,N53,N54,N55,N56,N57,N58,N59,N60,N61,N62))&gt;0,"*","")</f>
      </c>
    </row>
    <row r="48" spans="1:14" ht="15" customHeight="1">
      <c r="A48" s="63" t="s">
        <v>13</v>
      </c>
      <c r="B48" s="64"/>
      <c r="D48" s="71" t="str">
        <f aca="true" t="shared" si="3" ref="D48:D62">D14</f>
        <v>Águas superficiais</v>
      </c>
      <c r="F48" s="68"/>
      <c r="G48" s="68"/>
      <c r="H48" s="68"/>
      <c r="J48" s="68"/>
      <c r="K48" s="68"/>
      <c r="L48" s="68"/>
      <c r="N48" s="67">
        <f aca="true" t="shared" si="4" ref="N48:N62">IF(LEN(F48)+LEN(G48)+LEN(J48)+LEN(K48)&gt;0,"*","")</f>
      </c>
    </row>
    <row r="49" spans="4:14" ht="15" customHeight="1">
      <c r="D49" s="13" t="str">
        <f t="shared" si="3"/>
        <v>Terreno para agricultura</v>
      </c>
      <c r="F49" s="68"/>
      <c r="G49" s="68"/>
      <c r="H49" s="68"/>
      <c r="J49" s="68"/>
      <c r="K49" s="68"/>
      <c r="L49" s="68"/>
      <c r="N49" s="67">
        <f t="shared" si="4"/>
      </c>
    </row>
    <row r="50" spans="2:14" ht="15" customHeight="1">
      <c r="B50" s="105" t="s">
        <v>76</v>
      </c>
      <c r="D50" s="13" t="str">
        <f t="shared" si="3"/>
        <v>Árvores</v>
      </c>
      <c r="F50" s="68"/>
      <c r="G50" s="68"/>
      <c r="H50" s="68"/>
      <c r="J50" s="68"/>
      <c r="K50" s="68"/>
      <c r="L50" s="68"/>
      <c r="N50" s="67">
        <f t="shared" si="4"/>
      </c>
    </row>
    <row r="51" spans="2:14" ht="15" customHeight="1">
      <c r="B51" s="64" t="s">
        <v>78</v>
      </c>
      <c r="D51" s="13" t="str">
        <f t="shared" si="3"/>
        <v>Bicicletas</v>
      </c>
      <c r="F51" s="68"/>
      <c r="G51" s="69"/>
      <c r="H51" s="68"/>
      <c r="J51" s="68"/>
      <c r="K51" s="68"/>
      <c r="L51" s="68"/>
      <c r="N51" s="67">
        <f t="shared" si="4"/>
      </c>
    </row>
    <row r="52" spans="4:14" ht="15" customHeight="1">
      <c r="D52" s="13" t="str">
        <f t="shared" si="3"/>
        <v>Infra-estruturas de irrigação</v>
      </c>
      <c r="F52" s="68"/>
      <c r="G52" s="68"/>
      <c r="H52" s="68"/>
      <c r="J52" s="68"/>
      <c r="K52" s="68"/>
      <c r="L52" s="68"/>
      <c r="N52" s="67">
        <f t="shared" si="4"/>
      </c>
    </row>
    <row r="53" spans="1:14" ht="15" customHeight="1">
      <c r="A53" s="63"/>
      <c r="D53" s="13">
        <f t="shared" si="3"/>
      </c>
      <c r="F53" s="68"/>
      <c r="G53" s="68"/>
      <c r="H53" s="68"/>
      <c r="J53" s="68"/>
      <c r="K53" s="68"/>
      <c r="L53" s="68"/>
      <c r="N53" s="67">
        <f t="shared" si="4"/>
      </c>
    </row>
    <row r="54" spans="4:14" ht="15" customHeight="1">
      <c r="D54" s="13">
        <f t="shared" si="3"/>
      </c>
      <c r="F54" s="68"/>
      <c r="G54" s="68"/>
      <c r="H54" s="68"/>
      <c r="J54" s="68"/>
      <c r="K54" s="68"/>
      <c r="L54" s="68"/>
      <c r="N54" s="67">
        <f t="shared" si="4"/>
      </c>
    </row>
    <row r="55" spans="4:14" ht="15" customHeight="1">
      <c r="D55" s="13">
        <f t="shared" si="3"/>
      </c>
      <c r="F55" s="68"/>
      <c r="G55" s="68"/>
      <c r="H55" s="68"/>
      <c r="J55" s="68"/>
      <c r="K55" s="68"/>
      <c r="L55" s="68"/>
      <c r="N55" s="67">
        <f t="shared" si="4"/>
      </c>
    </row>
    <row r="56" spans="4:14" ht="15" customHeight="1">
      <c r="D56" s="13">
        <f t="shared" si="3"/>
      </c>
      <c r="F56" s="68"/>
      <c r="G56" s="68"/>
      <c r="H56" s="68"/>
      <c r="J56" s="68"/>
      <c r="K56" s="69"/>
      <c r="L56" s="68"/>
      <c r="N56" s="67">
        <f t="shared" si="4"/>
      </c>
    </row>
    <row r="57" spans="4:14" ht="15" customHeight="1">
      <c r="D57" s="13" t="str">
        <f t="shared" si="3"/>
        <v>Boa Saude</v>
      </c>
      <c r="F57" s="68"/>
      <c r="G57" s="68"/>
      <c r="H57" s="68"/>
      <c r="J57" s="68"/>
      <c r="K57" s="68"/>
      <c r="L57" s="68"/>
      <c r="N57" s="67">
        <f t="shared" si="4"/>
      </c>
    </row>
    <row r="58" spans="1:14" ht="15" customHeight="1">
      <c r="A58" s="63"/>
      <c r="D58" s="13">
        <f t="shared" si="3"/>
      </c>
      <c r="F58" s="68"/>
      <c r="G58" s="68"/>
      <c r="H58" s="68"/>
      <c r="J58" s="68"/>
      <c r="K58" s="68"/>
      <c r="L58" s="68"/>
      <c r="N58" s="67">
        <f t="shared" si="4"/>
      </c>
    </row>
    <row r="59" spans="4:14" ht="15" customHeight="1">
      <c r="D59" s="13">
        <f t="shared" si="3"/>
      </c>
      <c r="F59" s="68"/>
      <c r="G59" s="68"/>
      <c r="H59" s="68"/>
      <c r="J59" s="68"/>
      <c r="K59" s="68"/>
      <c r="L59" s="68"/>
      <c r="N59" s="67">
        <f t="shared" si="4"/>
      </c>
    </row>
    <row r="60" spans="4:14" ht="15" customHeight="1">
      <c r="D60" s="13">
        <f t="shared" si="3"/>
      </c>
      <c r="F60" s="68"/>
      <c r="G60" s="68"/>
      <c r="H60" s="68"/>
      <c r="J60" s="68"/>
      <c r="K60" s="68"/>
      <c r="L60" s="68"/>
      <c r="N60" s="67">
        <f t="shared" si="4"/>
      </c>
    </row>
    <row r="61" spans="4:14" ht="15" customHeight="1">
      <c r="D61" s="13">
        <f t="shared" si="3"/>
      </c>
      <c r="F61" s="68"/>
      <c r="G61" s="68"/>
      <c r="H61" s="68"/>
      <c r="J61" s="68"/>
      <c r="K61" s="69"/>
      <c r="L61" s="68"/>
      <c r="M61" s="18"/>
      <c r="N61" s="67">
        <f t="shared" si="4"/>
      </c>
    </row>
    <row r="62" spans="4:14" ht="15" customHeight="1">
      <c r="D62" s="13">
        <f t="shared" si="3"/>
      </c>
      <c r="F62" s="68"/>
      <c r="G62" s="68"/>
      <c r="H62" s="68"/>
      <c r="J62" s="68"/>
      <c r="K62" s="68"/>
      <c r="L62" s="68"/>
      <c r="N62" s="67">
        <f t="shared" si="4"/>
      </c>
    </row>
    <row r="64" spans="2:14" ht="15" customHeight="1">
      <c r="B64" s="105" t="s">
        <v>86</v>
      </c>
      <c r="D64" s="18"/>
      <c r="F64" s="62" t="s">
        <v>7</v>
      </c>
      <c r="G64" s="62" t="s">
        <v>8</v>
      </c>
      <c r="H64" s="62" t="s">
        <v>9</v>
      </c>
      <c r="J64" s="62" t="s">
        <v>7</v>
      </c>
      <c r="K64" s="62" t="s">
        <v>8</v>
      </c>
      <c r="L64" s="62" t="s">
        <v>9</v>
      </c>
      <c r="N64" s="8">
        <f>IF(LEN(CONCATENATE(N65,N66,N67,N68,N69,N70,N71,N72,N73,N74,N75,N76,N77,N78,N79))&gt;0,"*","")</f>
      </c>
    </row>
    <row r="65" spans="1:14" ht="15" customHeight="1">
      <c r="A65" s="63" t="s">
        <v>14</v>
      </c>
      <c r="B65" s="64"/>
      <c r="D65" s="71" t="str">
        <f aca="true" t="shared" si="5" ref="D65:D79">D14</f>
        <v>Águas superficiais</v>
      </c>
      <c r="F65" s="68"/>
      <c r="G65" s="68"/>
      <c r="H65" s="68"/>
      <c r="J65" s="68"/>
      <c r="K65" s="68"/>
      <c r="L65" s="68"/>
      <c r="N65" s="67">
        <f aca="true" t="shared" si="6" ref="N65:N79">IF(LEN(F65)+LEN(G65)+LEN(J65)+LEN(K65)&gt;0,"*","")</f>
      </c>
    </row>
    <row r="66" spans="4:14" ht="15" customHeight="1">
      <c r="D66" s="13" t="str">
        <f t="shared" si="5"/>
        <v>Terreno para agricultura</v>
      </c>
      <c r="F66" s="68"/>
      <c r="G66" s="68"/>
      <c r="H66" s="68"/>
      <c r="J66" s="68"/>
      <c r="K66" s="68"/>
      <c r="L66" s="68"/>
      <c r="N66" s="67">
        <f t="shared" si="6"/>
      </c>
    </row>
    <row r="67" spans="2:14" ht="15" customHeight="1">
      <c r="B67" s="105" t="s">
        <v>76</v>
      </c>
      <c r="D67" s="13" t="str">
        <f t="shared" si="5"/>
        <v>Árvores</v>
      </c>
      <c r="F67" s="68"/>
      <c r="G67" s="68"/>
      <c r="H67" s="68"/>
      <c r="J67" s="68"/>
      <c r="K67" s="68"/>
      <c r="L67" s="68"/>
      <c r="N67" s="67">
        <f t="shared" si="6"/>
      </c>
    </row>
    <row r="68" spans="2:14" ht="15" customHeight="1">
      <c r="B68" s="64" t="s">
        <v>79</v>
      </c>
      <c r="D68" s="13" t="str">
        <f t="shared" si="5"/>
        <v>Bicicletas</v>
      </c>
      <c r="F68" s="68"/>
      <c r="G68" s="69"/>
      <c r="H68" s="68"/>
      <c r="J68" s="68"/>
      <c r="K68" s="68"/>
      <c r="L68" s="68"/>
      <c r="N68" s="67">
        <f t="shared" si="6"/>
      </c>
    </row>
    <row r="69" spans="4:14" ht="15" customHeight="1">
      <c r="D69" s="13" t="str">
        <f t="shared" si="5"/>
        <v>Infra-estruturas de irrigação</v>
      </c>
      <c r="F69" s="68"/>
      <c r="G69" s="68"/>
      <c r="H69" s="68"/>
      <c r="J69" s="68"/>
      <c r="K69" s="68"/>
      <c r="L69" s="68"/>
      <c r="N69" s="67">
        <f t="shared" si="6"/>
      </c>
    </row>
    <row r="70" spans="1:14" ht="15" customHeight="1">
      <c r="A70" s="63"/>
      <c r="D70" s="13">
        <f t="shared" si="5"/>
      </c>
      <c r="F70" s="68"/>
      <c r="G70" s="68"/>
      <c r="H70" s="68"/>
      <c r="J70" s="68"/>
      <c r="K70" s="68"/>
      <c r="L70" s="68"/>
      <c r="N70" s="67">
        <f t="shared" si="6"/>
      </c>
    </row>
    <row r="71" spans="4:14" ht="15" customHeight="1">
      <c r="D71" s="13">
        <f t="shared" si="5"/>
      </c>
      <c r="F71" s="68"/>
      <c r="G71" s="68"/>
      <c r="H71" s="68"/>
      <c r="J71" s="68"/>
      <c r="K71" s="68"/>
      <c r="L71" s="68"/>
      <c r="N71" s="67">
        <f t="shared" si="6"/>
      </c>
    </row>
    <row r="72" spans="4:14" ht="15" customHeight="1">
      <c r="D72" s="13">
        <f t="shared" si="5"/>
      </c>
      <c r="F72" s="68"/>
      <c r="G72" s="68"/>
      <c r="H72" s="68"/>
      <c r="J72" s="68"/>
      <c r="K72" s="68"/>
      <c r="L72" s="68"/>
      <c r="N72" s="67">
        <f t="shared" si="6"/>
      </c>
    </row>
    <row r="73" spans="4:14" ht="15" customHeight="1">
      <c r="D73" s="13">
        <f t="shared" si="5"/>
      </c>
      <c r="F73" s="68"/>
      <c r="G73" s="68"/>
      <c r="H73" s="68"/>
      <c r="J73" s="68"/>
      <c r="K73" s="69"/>
      <c r="L73" s="68"/>
      <c r="N73" s="67">
        <f t="shared" si="6"/>
      </c>
    </row>
    <row r="74" spans="4:14" ht="15" customHeight="1">
      <c r="D74" s="13" t="str">
        <f t="shared" si="5"/>
        <v>Boa Saude</v>
      </c>
      <c r="F74" s="68"/>
      <c r="G74" s="68"/>
      <c r="H74" s="68"/>
      <c r="J74" s="68"/>
      <c r="K74" s="68"/>
      <c r="L74" s="68"/>
      <c r="N74" s="67">
        <f t="shared" si="6"/>
      </c>
    </row>
    <row r="75" spans="1:14" ht="15" customHeight="1">
      <c r="A75" s="63"/>
      <c r="D75" s="13">
        <f t="shared" si="5"/>
      </c>
      <c r="F75" s="68"/>
      <c r="G75" s="68"/>
      <c r="H75" s="68"/>
      <c r="J75" s="68"/>
      <c r="K75" s="68"/>
      <c r="L75" s="68"/>
      <c r="N75" s="67">
        <f t="shared" si="6"/>
      </c>
    </row>
    <row r="76" spans="4:14" ht="15" customHeight="1">
      <c r="D76" s="13">
        <f t="shared" si="5"/>
      </c>
      <c r="F76" s="68"/>
      <c r="G76" s="68"/>
      <c r="H76" s="68"/>
      <c r="J76" s="68"/>
      <c r="K76" s="68"/>
      <c r="L76" s="68"/>
      <c r="N76" s="67">
        <f t="shared" si="6"/>
      </c>
    </row>
    <row r="77" spans="4:14" ht="15" customHeight="1">
      <c r="D77" s="13">
        <f t="shared" si="5"/>
      </c>
      <c r="F77" s="68"/>
      <c r="G77" s="68"/>
      <c r="H77" s="68"/>
      <c r="J77" s="68"/>
      <c r="K77" s="68"/>
      <c r="L77" s="68"/>
      <c r="N77" s="67">
        <f t="shared" si="6"/>
      </c>
    </row>
    <row r="78" spans="4:14" ht="15" customHeight="1">
      <c r="D78" s="13">
        <f t="shared" si="5"/>
      </c>
      <c r="F78" s="68"/>
      <c r="G78" s="68"/>
      <c r="H78" s="68"/>
      <c r="J78" s="68"/>
      <c r="K78" s="69"/>
      <c r="L78" s="68"/>
      <c r="M78" s="18"/>
      <c r="N78" s="67">
        <f t="shared" si="6"/>
      </c>
    </row>
    <row r="79" spans="4:14" ht="15" customHeight="1">
      <c r="D79" s="13">
        <f t="shared" si="5"/>
      </c>
      <c r="F79" s="68"/>
      <c r="G79" s="68"/>
      <c r="H79" s="68"/>
      <c r="J79" s="68"/>
      <c r="K79" s="68"/>
      <c r="L79" s="68"/>
      <c r="N79" s="67">
        <f t="shared" si="6"/>
      </c>
    </row>
    <row r="81" spans="2:14" ht="15" customHeight="1">
      <c r="B81" s="105" t="s">
        <v>86</v>
      </c>
      <c r="F81" s="62" t="s">
        <v>7</v>
      </c>
      <c r="G81" s="62" t="s">
        <v>8</v>
      </c>
      <c r="H81" s="62" t="s">
        <v>9</v>
      </c>
      <c r="J81" s="62" t="s">
        <v>7</v>
      </c>
      <c r="K81" s="62" t="s">
        <v>8</v>
      </c>
      <c r="L81" s="62" t="s">
        <v>9</v>
      </c>
      <c r="N81" s="8">
        <f>IF(LEN(CONCATENATE(N82,N83,N84,N85,N86,N87,N88,N89,N90,N91,N92,N93,N94,N95,N96))&gt;0,"*","")</f>
      </c>
    </row>
    <row r="82" spans="1:14" ht="15" customHeight="1">
      <c r="A82" s="63" t="s">
        <v>15</v>
      </c>
      <c r="B82" s="64"/>
      <c r="D82" s="18" t="str">
        <f aca="true" t="shared" si="7" ref="D82:D96">D14</f>
        <v>Águas superficiais</v>
      </c>
      <c r="F82" s="68"/>
      <c r="G82" s="68"/>
      <c r="H82" s="68"/>
      <c r="J82" s="68"/>
      <c r="K82" s="68"/>
      <c r="L82" s="68"/>
      <c r="N82" s="67">
        <f aca="true" t="shared" si="8" ref="N82:N96">IF(LEN(F82)+LEN(G82)+LEN(J82)+LEN(K82)&gt;0,"*","")</f>
      </c>
    </row>
    <row r="83" spans="4:14" ht="15" customHeight="1">
      <c r="D83" s="13" t="str">
        <f t="shared" si="7"/>
        <v>Terreno para agricultura</v>
      </c>
      <c r="F83" s="68"/>
      <c r="G83" s="68"/>
      <c r="H83" s="68"/>
      <c r="J83" s="68"/>
      <c r="K83" s="68"/>
      <c r="L83" s="68"/>
      <c r="N83" s="67">
        <f t="shared" si="8"/>
      </c>
    </row>
    <row r="84" spans="2:14" ht="15" customHeight="1">
      <c r="B84" s="105" t="s">
        <v>76</v>
      </c>
      <c r="D84" s="13" t="str">
        <f t="shared" si="7"/>
        <v>Árvores</v>
      </c>
      <c r="F84" s="68"/>
      <c r="G84" s="68"/>
      <c r="H84" s="68"/>
      <c r="J84" s="68"/>
      <c r="K84" s="68"/>
      <c r="L84" s="68"/>
      <c r="N84" s="67">
        <f t="shared" si="8"/>
      </c>
    </row>
    <row r="85" spans="2:14" ht="15" customHeight="1">
      <c r="B85" s="64" t="s">
        <v>80</v>
      </c>
      <c r="D85" s="13" t="str">
        <f t="shared" si="7"/>
        <v>Bicicletas</v>
      </c>
      <c r="F85" s="68"/>
      <c r="G85" s="69"/>
      <c r="H85" s="68"/>
      <c r="J85" s="68"/>
      <c r="K85" s="68"/>
      <c r="L85" s="68"/>
      <c r="N85" s="67">
        <f t="shared" si="8"/>
      </c>
    </row>
    <row r="86" spans="4:14" ht="15" customHeight="1">
      <c r="D86" s="13" t="str">
        <f t="shared" si="7"/>
        <v>Infra-estruturas de irrigação</v>
      </c>
      <c r="F86" s="68"/>
      <c r="G86" s="68"/>
      <c r="H86" s="68"/>
      <c r="J86" s="68"/>
      <c r="K86" s="68"/>
      <c r="L86" s="68"/>
      <c r="N86" s="67">
        <f t="shared" si="8"/>
      </c>
    </row>
    <row r="87" spans="1:14" ht="15" customHeight="1">
      <c r="A87" s="63"/>
      <c r="D87" s="13">
        <f t="shared" si="7"/>
      </c>
      <c r="F87" s="68"/>
      <c r="G87" s="68"/>
      <c r="H87" s="68"/>
      <c r="J87" s="68"/>
      <c r="K87" s="68"/>
      <c r="L87" s="68"/>
      <c r="N87" s="67">
        <f t="shared" si="8"/>
      </c>
    </row>
    <row r="88" spans="4:14" ht="15" customHeight="1">
      <c r="D88" s="13">
        <f t="shared" si="7"/>
      </c>
      <c r="F88" s="68"/>
      <c r="G88" s="68"/>
      <c r="H88" s="68"/>
      <c r="J88" s="68"/>
      <c r="K88" s="68"/>
      <c r="L88" s="68"/>
      <c r="N88" s="67">
        <f t="shared" si="8"/>
      </c>
    </row>
    <row r="89" spans="4:14" ht="15" customHeight="1">
      <c r="D89" s="13">
        <f t="shared" si="7"/>
      </c>
      <c r="F89" s="68"/>
      <c r="G89" s="68"/>
      <c r="H89" s="68"/>
      <c r="J89" s="68"/>
      <c r="K89" s="68"/>
      <c r="L89" s="68"/>
      <c r="N89" s="67">
        <f t="shared" si="8"/>
      </c>
    </row>
    <row r="90" spans="4:14" ht="15" customHeight="1">
      <c r="D90" s="13">
        <f t="shared" si="7"/>
      </c>
      <c r="F90" s="68"/>
      <c r="G90" s="68"/>
      <c r="H90" s="68"/>
      <c r="J90" s="68"/>
      <c r="K90" s="69"/>
      <c r="L90" s="68"/>
      <c r="N90" s="67">
        <f t="shared" si="8"/>
      </c>
    </row>
    <row r="91" spans="4:14" ht="15" customHeight="1">
      <c r="D91" s="13" t="str">
        <f t="shared" si="7"/>
        <v>Boa Saude</v>
      </c>
      <c r="F91" s="68"/>
      <c r="G91" s="68"/>
      <c r="H91" s="68"/>
      <c r="J91" s="68"/>
      <c r="K91" s="68"/>
      <c r="L91" s="68"/>
      <c r="N91" s="67">
        <f t="shared" si="8"/>
      </c>
    </row>
    <row r="92" spans="1:14" ht="15" customHeight="1">
      <c r="A92" s="63"/>
      <c r="D92" s="13">
        <f t="shared" si="7"/>
      </c>
      <c r="F92" s="68"/>
      <c r="G92" s="68"/>
      <c r="H92" s="68"/>
      <c r="J92" s="68"/>
      <c r="K92" s="68"/>
      <c r="L92" s="68"/>
      <c r="N92" s="67">
        <f t="shared" si="8"/>
      </c>
    </row>
    <row r="93" spans="4:14" ht="15" customHeight="1">
      <c r="D93" s="13">
        <f t="shared" si="7"/>
      </c>
      <c r="F93" s="68"/>
      <c r="G93" s="68"/>
      <c r="H93" s="68"/>
      <c r="J93" s="68"/>
      <c r="K93" s="68"/>
      <c r="L93" s="68"/>
      <c r="N93" s="67">
        <f t="shared" si="8"/>
      </c>
    </row>
    <row r="94" spans="4:14" ht="15" customHeight="1">
      <c r="D94" s="13">
        <f t="shared" si="7"/>
      </c>
      <c r="F94" s="68"/>
      <c r="G94" s="68"/>
      <c r="H94" s="68"/>
      <c r="J94" s="68"/>
      <c r="K94" s="68"/>
      <c r="L94" s="68"/>
      <c r="N94" s="67">
        <f t="shared" si="8"/>
      </c>
    </row>
    <row r="95" spans="4:14" ht="15" customHeight="1">
      <c r="D95" s="13">
        <f t="shared" si="7"/>
      </c>
      <c r="F95" s="68"/>
      <c r="G95" s="68"/>
      <c r="H95" s="68"/>
      <c r="J95" s="68"/>
      <c r="K95" s="69"/>
      <c r="L95" s="68"/>
      <c r="M95" s="18"/>
      <c r="N95" s="67">
        <f t="shared" si="8"/>
      </c>
    </row>
    <row r="96" spans="4:14" ht="15" customHeight="1">
      <c r="D96" s="13">
        <f t="shared" si="7"/>
      </c>
      <c r="F96" s="68"/>
      <c r="G96" s="68"/>
      <c r="H96" s="68"/>
      <c r="J96" s="68"/>
      <c r="K96" s="68"/>
      <c r="L96" s="68"/>
      <c r="N96" s="67">
        <f t="shared" si="8"/>
      </c>
    </row>
    <row r="97" ht="15" customHeight="1">
      <c r="D97" s="17"/>
    </row>
    <row r="98" spans="2:12" ht="15" customHeight="1">
      <c r="B98" s="103" t="s">
        <v>86</v>
      </c>
      <c r="D98" s="18"/>
      <c r="F98" s="62" t="s">
        <v>7</v>
      </c>
      <c r="G98" s="62" t="s">
        <v>8</v>
      </c>
      <c r="H98" s="62" t="s">
        <v>9</v>
      </c>
      <c r="J98" s="62" t="s">
        <v>7</v>
      </c>
      <c r="K98" s="62" t="s">
        <v>8</v>
      </c>
      <c r="L98" s="62" t="s">
        <v>9</v>
      </c>
    </row>
    <row r="99" spans="1:14" ht="15" customHeight="1">
      <c r="A99" s="63" t="s">
        <v>16</v>
      </c>
      <c r="B99" s="64"/>
      <c r="D99" s="71" t="str">
        <f aca="true" t="shared" si="9" ref="D99:D113">D14</f>
        <v>Águas superficiais</v>
      </c>
      <c r="F99" s="68"/>
      <c r="G99" s="68"/>
      <c r="H99" s="68"/>
      <c r="J99" s="68"/>
      <c r="K99" s="68"/>
      <c r="L99" s="68"/>
      <c r="N99" s="67">
        <f aca="true" t="shared" si="10" ref="N99:N113">IF(LEN(F99)+LEN(G99)+LEN(J99)+LEN(K99)&gt;0,"*","")</f>
      </c>
    </row>
    <row r="100" spans="4:14" ht="15" customHeight="1">
      <c r="D100" s="13" t="str">
        <f t="shared" si="9"/>
        <v>Terreno para agricultura</v>
      </c>
      <c r="F100" s="68"/>
      <c r="G100" s="68"/>
      <c r="H100" s="68"/>
      <c r="J100" s="68"/>
      <c r="K100" s="68"/>
      <c r="L100" s="68"/>
      <c r="N100" s="67">
        <f t="shared" si="10"/>
      </c>
    </row>
    <row r="101" spans="2:14" ht="15" customHeight="1">
      <c r="B101" s="103" t="s">
        <v>76</v>
      </c>
      <c r="D101" s="13" t="str">
        <f t="shared" si="9"/>
        <v>Árvores</v>
      </c>
      <c r="F101" s="68"/>
      <c r="G101" s="68"/>
      <c r="H101" s="68"/>
      <c r="J101" s="68"/>
      <c r="K101" s="68"/>
      <c r="L101" s="68"/>
      <c r="N101" s="67">
        <f t="shared" si="10"/>
      </c>
    </row>
    <row r="102" spans="2:14" ht="15" customHeight="1">
      <c r="B102" s="64" t="s">
        <v>81</v>
      </c>
      <c r="D102" s="13" t="str">
        <f t="shared" si="9"/>
        <v>Bicicletas</v>
      </c>
      <c r="F102" s="68"/>
      <c r="G102" s="69"/>
      <c r="H102" s="68"/>
      <c r="J102" s="68"/>
      <c r="K102" s="68"/>
      <c r="L102" s="68"/>
      <c r="N102" s="67">
        <f t="shared" si="10"/>
      </c>
    </row>
    <row r="103" spans="4:14" ht="15" customHeight="1">
      <c r="D103" s="13" t="str">
        <f t="shared" si="9"/>
        <v>Infra-estruturas de irrigação</v>
      </c>
      <c r="F103" s="68"/>
      <c r="G103" s="68"/>
      <c r="H103" s="68"/>
      <c r="J103" s="68"/>
      <c r="K103" s="68"/>
      <c r="L103" s="68"/>
      <c r="N103" s="67">
        <f t="shared" si="10"/>
      </c>
    </row>
    <row r="104" spans="1:14" ht="15" customHeight="1">
      <c r="A104" s="63"/>
      <c r="D104" s="13">
        <f t="shared" si="9"/>
      </c>
      <c r="F104" s="68"/>
      <c r="G104" s="68"/>
      <c r="H104" s="68"/>
      <c r="J104" s="68"/>
      <c r="K104" s="68"/>
      <c r="L104" s="68"/>
      <c r="N104" s="67">
        <f t="shared" si="10"/>
      </c>
    </row>
    <row r="105" spans="4:14" ht="15" customHeight="1">
      <c r="D105" s="13">
        <f t="shared" si="9"/>
      </c>
      <c r="F105" s="68"/>
      <c r="G105" s="68"/>
      <c r="H105" s="68"/>
      <c r="J105" s="68"/>
      <c r="K105" s="68"/>
      <c r="L105" s="68"/>
      <c r="N105" s="67">
        <f t="shared" si="10"/>
      </c>
    </row>
    <row r="106" spans="4:14" ht="15" customHeight="1">
      <c r="D106" s="13">
        <f t="shared" si="9"/>
      </c>
      <c r="F106" s="68"/>
      <c r="G106" s="68"/>
      <c r="H106" s="68"/>
      <c r="J106" s="68"/>
      <c r="K106" s="68"/>
      <c r="L106" s="68"/>
      <c r="N106" s="67">
        <f t="shared" si="10"/>
      </c>
    </row>
    <row r="107" spans="4:14" ht="15" customHeight="1">
      <c r="D107" s="13">
        <f t="shared" si="9"/>
      </c>
      <c r="F107" s="68"/>
      <c r="G107" s="68"/>
      <c r="H107" s="68"/>
      <c r="J107" s="68"/>
      <c r="K107" s="69"/>
      <c r="L107" s="68"/>
      <c r="N107" s="67">
        <f t="shared" si="10"/>
      </c>
    </row>
    <row r="108" spans="4:14" ht="15" customHeight="1">
      <c r="D108" s="13" t="str">
        <f t="shared" si="9"/>
        <v>Boa Saude</v>
      </c>
      <c r="F108" s="68"/>
      <c r="G108" s="68"/>
      <c r="H108" s="68"/>
      <c r="J108" s="68"/>
      <c r="K108" s="68"/>
      <c r="L108" s="68"/>
      <c r="N108" s="67">
        <f t="shared" si="10"/>
      </c>
    </row>
    <row r="109" spans="1:14" ht="15" customHeight="1">
      <c r="A109" s="63"/>
      <c r="D109" s="13">
        <f t="shared" si="9"/>
      </c>
      <c r="F109" s="68"/>
      <c r="G109" s="68"/>
      <c r="H109" s="68"/>
      <c r="J109" s="68"/>
      <c r="K109" s="68"/>
      <c r="L109" s="68"/>
      <c r="N109" s="67">
        <f t="shared" si="10"/>
      </c>
    </row>
    <row r="110" spans="4:14" ht="15" customHeight="1">
      <c r="D110" s="13">
        <f t="shared" si="9"/>
      </c>
      <c r="F110" s="68"/>
      <c r="G110" s="68"/>
      <c r="H110" s="68"/>
      <c r="J110" s="68"/>
      <c r="K110" s="68"/>
      <c r="L110" s="68"/>
      <c r="N110" s="67">
        <f t="shared" si="10"/>
      </c>
    </row>
    <row r="111" spans="4:14" ht="15" customHeight="1">
      <c r="D111" s="13">
        <f t="shared" si="9"/>
      </c>
      <c r="F111" s="68"/>
      <c r="G111" s="68"/>
      <c r="H111" s="68"/>
      <c r="J111" s="68"/>
      <c r="K111" s="68"/>
      <c r="L111" s="68"/>
      <c r="N111" s="67">
        <f t="shared" si="10"/>
      </c>
    </row>
    <row r="112" spans="4:14" ht="15" customHeight="1">
      <c r="D112" s="13">
        <f t="shared" si="9"/>
      </c>
      <c r="F112" s="68"/>
      <c r="G112" s="68"/>
      <c r="H112" s="68"/>
      <c r="J112" s="68"/>
      <c r="K112" s="69"/>
      <c r="L112" s="68"/>
      <c r="M112" s="18"/>
      <c r="N112" s="67">
        <f t="shared" si="10"/>
      </c>
    </row>
    <row r="113" spans="4:14" ht="15" customHeight="1">
      <c r="D113" s="13">
        <f t="shared" si="9"/>
      </c>
      <c r="F113" s="68"/>
      <c r="G113" s="68"/>
      <c r="H113" s="68"/>
      <c r="J113" s="68"/>
      <c r="K113" s="68"/>
      <c r="L113" s="68"/>
      <c r="N113" s="67">
        <f t="shared" si="10"/>
      </c>
    </row>
    <row r="115" spans="2:12" ht="15" customHeight="1">
      <c r="B115" s="105" t="s">
        <v>86</v>
      </c>
      <c r="D115" s="18"/>
      <c r="F115" s="62" t="s">
        <v>7</v>
      </c>
      <c r="G115" s="62" t="s">
        <v>8</v>
      </c>
      <c r="H115" s="62" t="s">
        <v>9</v>
      </c>
      <c r="J115" s="62" t="s">
        <v>7</v>
      </c>
      <c r="K115" s="62" t="s">
        <v>8</v>
      </c>
      <c r="L115" s="62" t="s">
        <v>9</v>
      </c>
    </row>
    <row r="116" spans="1:14" ht="15" customHeight="1">
      <c r="A116" s="63" t="s">
        <v>17</v>
      </c>
      <c r="B116" s="64" t="s">
        <v>70</v>
      </c>
      <c r="D116" s="71" t="str">
        <f aca="true" t="shared" si="11" ref="D116:D130">D14</f>
        <v>Águas superficiais</v>
      </c>
      <c r="F116" s="68"/>
      <c r="G116" s="68"/>
      <c r="H116" s="68"/>
      <c r="J116" s="68"/>
      <c r="K116" s="68"/>
      <c r="L116" s="68"/>
      <c r="N116" s="67">
        <f aca="true" t="shared" si="12" ref="N116:N130">IF(LEN(F116)+LEN(G116)+LEN(J116)+LEN(K116)&gt;0,"*","")</f>
      </c>
    </row>
    <row r="117" spans="4:14" ht="15" customHeight="1">
      <c r="D117" s="13" t="str">
        <f t="shared" si="11"/>
        <v>Terreno para agricultura</v>
      </c>
      <c r="F117" s="68"/>
      <c r="G117" s="68"/>
      <c r="H117" s="68"/>
      <c r="J117" s="68"/>
      <c r="K117" s="68"/>
      <c r="L117" s="68"/>
      <c r="N117" s="67">
        <f t="shared" si="12"/>
      </c>
    </row>
    <row r="118" spans="2:14" ht="15" customHeight="1">
      <c r="B118" s="105" t="s">
        <v>76</v>
      </c>
      <c r="D118" s="13" t="str">
        <f t="shared" si="11"/>
        <v>Árvores</v>
      </c>
      <c r="F118" s="68"/>
      <c r="G118" s="68"/>
      <c r="H118" s="68"/>
      <c r="J118" s="68"/>
      <c r="K118" s="68"/>
      <c r="L118" s="68"/>
      <c r="N118" s="67">
        <f t="shared" si="12"/>
      </c>
    </row>
    <row r="119" spans="2:14" ht="15" customHeight="1">
      <c r="B119" s="64" t="s">
        <v>82</v>
      </c>
      <c r="D119" s="13" t="str">
        <f t="shared" si="11"/>
        <v>Bicicletas</v>
      </c>
      <c r="F119" s="68"/>
      <c r="G119" s="69"/>
      <c r="H119" s="68"/>
      <c r="J119" s="68"/>
      <c r="K119" s="68"/>
      <c r="L119" s="68"/>
      <c r="N119" s="67">
        <f t="shared" si="12"/>
      </c>
    </row>
    <row r="120" spans="4:14" ht="15" customHeight="1">
      <c r="D120" s="13" t="str">
        <f t="shared" si="11"/>
        <v>Infra-estruturas de irrigação</v>
      </c>
      <c r="F120" s="68"/>
      <c r="G120" s="68"/>
      <c r="H120" s="68"/>
      <c r="J120" s="68"/>
      <c r="K120" s="68"/>
      <c r="L120" s="68"/>
      <c r="N120" s="67">
        <f t="shared" si="12"/>
      </c>
    </row>
    <row r="121" spans="1:14" ht="15" customHeight="1">
      <c r="A121" s="63"/>
      <c r="D121" s="13">
        <f t="shared" si="11"/>
      </c>
      <c r="F121" s="68"/>
      <c r="G121" s="68"/>
      <c r="H121" s="68"/>
      <c r="J121" s="68"/>
      <c r="K121" s="68"/>
      <c r="L121" s="68"/>
      <c r="N121" s="67">
        <f t="shared" si="12"/>
      </c>
    </row>
    <row r="122" spans="4:14" ht="15" customHeight="1">
      <c r="D122" s="13">
        <f t="shared" si="11"/>
      </c>
      <c r="F122" s="68"/>
      <c r="G122" s="68"/>
      <c r="H122" s="68"/>
      <c r="J122" s="68"/>
      <c r="K122" s="68"/>
      <c r="L122" s="68"/>
      <c r="N122" s="67">
        <f t="shared" si="12"/>
      </c>
    </row>
    <row r="123" spans="4:14" ht="15" customHeight="1">
      <c r="D123" s="13">
        <f t="shared" si="11"/>
      </c>
      <c r="F123" s="68"/>
      <c r="G123" s="68"/>
      <c r="H123" s="68"/>
      <c r="J123" s="68"/>
      <c r="K123" s="68"/>
      <c r="L123" s="68"/>
      <c r="N123" s="67">
        <f t="shared" si="12"/>
      </c>
    </row>
    <row r="124" spans="4:14" ht="15" customHeight="1">
      <c r="D124" s="13">
        <f t="shared" si="11"/>
      </c>
      <c r="F124" s="68"/>
      <c r="G124" s="68"/>
      <c r="H124" s="68"/>
      <c r="J124" s="68"/>
      <c r="K124" s="69"/>
      <c r="L124" s="68"/>
      <c r="N124" s="67">
        <f t="shared" si="12"/>
      </c>
    </row>
    <row r="125" spans="4:14" ht="15" customHeight="1">
      <c r="D125" s="13" t="str">
        <f t="shared" si="11"/>
        <v>Boa Saude</v>
      </c>
      <c r="F125" s="68"/>
      <c r="G125" s="68"/>
      <c r="H125" s="68"/>
      <c r="J125" s="68"/>
      <c r="K125" s="68"/>
      <c r="L125" s="68"/>
      <c r="N125" s="67">
        <f t="shared" si="12"/>
      </c>
    </row>
    <row r="126" spans="1:14" ht="15" customHeight="1">
      <c r="A126" s="63"/>
      <c r="D126" s="13">
        <f t="shared" si="11"/>
      </c>
      <c r="F126" s="68"/>
      <c r="G126" s="68"/>
      <c r="H126" s="68"/>
      <c r="J126" s="68"/>
      <c r="K126" s="68"/>
      <c r="L126" s="68"/>
      <c r="N126" s="67">
        <f t="shared" si="12"/>
      </c>
    </row>
    <row r="127" spans="4:14" ht="15" customHeight="1">
      <c r="D127" s="13">
        <f t="shared" si="11"/>
      </c>
      <c r="F127" s="68"/>
      <c r="G127" s="68"/>
      <c r="H127" s="68"/>
      <c r="J127" s="68"/>
      <c r="K127" s="68"/>
      <c r="L127" s="68"/>
      <c r="N127" s="67">
        <f t="shared" si="12"/>
      </c>
    </row>
    <row r="128" spans="4:14" ht="15" customHeight="1">
      <c r="D128" s="13">
        <f t="shared" si="11"/>
      </c>
      <c r="F128" s="68"/>
      <c r="G128" s="68"/>
      <c r="H128" s="68"/>
      <c r="J128" s="68"/>
      <c r="K128" s="68"/>
      <c r="L128" s="68"/>
      <c r="N128" s="67">
        <f t="shared" si="12"/>
      </c>
    </row>
    <row r="129" spans="4:14" ht="15" customHeight="1">
      <c r="D129" s="13">
        <f t="shared" si="11"/>
      </c>
      <c r="F129" s="68"/>
      <c r="G129" s="68"/>
      <c r="H129" s="68"/>
      <c r="J129" s="68"/>
      <c r="K129" s="69"/>
      <c r="L129" s="68"/>
      <c r="M129" s="18"/>
      <c r="N129" s="67">
        <f t="shared" si="12"/>
      </c>
    </row>
    <row r="130" spans="4:14" ht="15" customHeight="1">
      <c r="D130" s="13">
        <f t="shared" si="11"/>
      </c>
      <c r="F130" s="68"/>
      <c r="G130" s="68"/>
      <c r="H130" s="68"/>
      <c r="J130" s="68"/>
      <c r="K130" s="68"/>
      <c r="L130" s="68"/>
      <c r="N130" s="67">
        <f t="shared" si="12"/>
      </c>
    </row>
    <row r="132" spans="2:14" ht="15" customHeight="1">
      <c r="B132" s="105" t="s">
        <v>86</v>
      </c>
      <c r="F132" s="62" t="s">
        <v>7</v>
      </c>
      <c r="G132" s="62" t="s">
        <v>8</v>
      </c>
      <c r="H132" s="62" t="s">
        <v>9</v>
      </c>
      <c r="J132" s="62" t="s">
        <v>7</v>
      </c>
      <c r="K132" s="62" t="s">
        <v>8</v>
      </c>
      <c r="L132" s="62" t="s">
        <v>9</v>
      </c>
      <c r="N132" s="8">
        <f>IF(LEN(CONCATENATE(N133,N134,N135,N136,N137,N138,N139,N140,N141,N142,N143,N144,N145,N146,N147))&gt;0,"*","")</f>
      </c>
    </row>
    <row r="133" spans="1:14" ht="15" customHeight="1">
      <c r="A133" s="63" t="s">
        <v>18</v>
      </c>
      <c r="B133" s="64"/>
      <c r="D133" s="71" t="str">
        <f aca="true" t="shared" si="13" ref="D133:D147">D14</f>
        <v>Águas superficiais</v>
      </c>
      <c r="F133" s="68"/>
      <c r="G133" s="68"/>
      <c r="H133" s="68"/>
      <c r="J133" s="68"/>
      <c r="K133" s="68"/>
      <c r="L133" s="68"/>
      <c r="N133" s="67">
        <f aca="true" t="shared" si="14" ref="N133:N147">IF(LEN(F133)+LEN(G133)+LEN(J133)+LEN(K133)&gt;0,"*","")</f>
      </c>
    </row>
    <row r="134" spans="4:14" ht="15" customHeight="1">
      <c r="D134" s="71" t="str">
        <f t="shared" si="13"/>
        <v>Terreno para agricultura</v>
      </c>
      <c r="F134" s="68"/>
      <c r="G134" s="68"/>
      <c r="H134" s="68"/>
      <c r="J134" s="68"/>
      <c r="K134" s="68"/>
      <c r="L134" s="68"/>
      <c r="N134" s="67">
        <f t="shared" si="14"/>
      </c>
    </row>
    <row r="135" spans="2:14" ht="15" customHeight="1">
      <c r="B135" s="105" t="s">
        <v>76</v>
      </c>
      <c r="D135" s="71" t="str">
        <f t="shared" si="13"/>
        <v>Árvores</v>
      </c>
      <c r="F135" s="68"/>
      <c r="G135" s="68"/>
      <c r="H135" s="68"/>
      <c r="J135" s="68"/>
      <c r="K135" s="68"/>
      <c r="L135" s="68"/>
      <c r="N135" s="67">
        <f t="shared" si="14"/>
      </c>
    </row>
    <row r="136" spans="2:14" ht="15" customHeight="1">
      <c r="B136" s="64" t="s">
        <v>83</v>
      </c>
      <c r="D136" s="71" t="str">
        <f t="shared" si="13"/>
        <v>Bicicletas</v>
      </c>
      <c r="F136" s="68"/>
      <c r="G136" s="69"/>
      <c r="H136" s="68"/>
      <c r="J136" s="68"/>
      <c r="K136" s="68"/>
      <c r="L136" s="68"/>
      <c r="N136" s="67">
        <f t="shared" si="14"/>
      </c>
    </row>
    <row r="137" spans="4:14" ht="15" customHeight="1">
      <c r="D137" s="71" t="str">
        <f t="shared" si="13"/>
        <v>Infra-estruturas de irrigação</v>
      </c>
      <c r="F137" s="68"/>
      <c r="G137" s="68"/>
      <c r="H137" s="68"/>
      <c r="J137" s="68"/>
      <c r="K137" s="68"/>
      <c r="L137" s="68"/>
      <c r="N137" s="67">
        <f t="shared" si="14"/>
      </c>
    </row>
    <row r="138" spans="1:14" ht="15" customHeight="1">
      <c r="A138" s="63"/>
      <c r="D138" s="71">
        <f t="shared" si="13"/>
      </c>
      <c r="F138" s="68"/>
      <c r="G138" s="68"/>
      <c r="H138" s="68"/>
      <c r="J138" s="68"/>
      <c r="K138" s="68"/>
      <c r="L138" s="68"/>
      <c r="N138" s="67">
        <f t="shared" si="14"/>
      </c>
    </row>
    <row r="139" spans="4:14" ht="15" customHeight="1">
      <c r="D139" s="71">
        <f t="shared" si="13"/>
      </c>
      <c r="F139" s="68"/>
      <c r="G139" s="68"/>
      <c r="H139" s="68"/>
      <c r="J139" s="68"/>
      <c r="K139" s="68"/>
      <c r="L139" s="68"/>
      <c r="N139" s="67">
        <f t="shared" si="14"/>
      </c>
    </row>
    <row r="140" spans="4:14" ht="15" customHeight="1">
      <c r="D140" s="71">
        <f t="shared" si="13"/>
      </c>
      <c r="F140" s="68"/>
      <c r="G140" s="68"/>
      <c r="H140" s="68"/>
      <c r="J140" s="68"/>
      <c r="K140" s="68"/>
      <c r="L140" s="68"/>
      <c r="N140" s="67">
        <f t="shared" si="14"/>
      </c>
    </row>
    <row r="141" spans="4:14" ht="15" customHeight="1">
      <c r="D141" s="71">
        <f t="shared" si="13"/>
      </c>
      <c r="F141" s="68"/>
      <c r="G141" s="68"/>
      <c r="H141" s="68"/>
      <c r="J141" s="68"/>
      <c r="K141" s="69"/>
      <c r="L141" s="68"/>
      <c r="N141" s="67">
        <f t="shared" si="14"/>
      </c>
    </row>
    <row r="142" spans="4:14" ht="15" customHeight="1">
      <c r="D142" s="71" t="str">
        <f t="shared" si="13"/>
        <v>Boa Saude</v>
      </c>
      <c r="F142" s="68"/>
      <c r="G142" s="68"/>
      <c r="H142" s="68"/>
      <c r="J142" s="68"/>
      <c r="K142" s="68"/>
      <c r="L142" s="68"/>
      <c r="N142" s="67">
        <f t="shared" si="14"/>
      </c>
    </row>
    <row r="143" spans="1:14" ht="15" customHeight="1">
      <c r="A143" s="63"/>
      <c r="D143" s="71">
        <f t="shared" si="13"/>
      </c>
      <c r="F143" s="68"/>
      <c r="G143" s="68"/>
      <c r="H143" s="68"/>
      <c r="J143" s="68"/>
      <c r="K143" s="68"/>
      <c r="L143" s="68"/>
      <c r="N143" s="67">
        <f t="shared" si="14"/>
      </c>
    </row>
    <row r="144" spans="4:14" ht="15" customHeight="1">
      <c r="D144" s="71">
        <f t="shared" si="13"/>
      </c>
      <c r="F144" s="68"/>
      <c r="G144" s="68"/>
      <c r="H144" s="68"/>
      <c r="J144" s="68"/>
      <c r="K144" s="68"/>
      <c r="L144" s="68"/>
      <c r="N144" s="67">
        <f t="shared" si="14"/>
      </c>
    </row>
    <row r="145" spans="4:14" ht="15" customHeight="1">
      <c r="D145" s="71">
        <f t="shared" si="13"/>
      </c>
      <c r="F145" s="68"/>
      <c r="G145" s="68"/>
      <c r="H145" s="68"/>
      <c r="J145" s="68"/>
      <c r="K145" s="68"/>
      <c r="L145" s="68"/>
      <c r="N145" s="67">
        <f t="shared" si="14"/>
      </c>
    </row>
    <row r="146" spans="4:14" ht="15" customHeight="1">
      <c r="D146" s="71">
        <f t="shared" si="13"/>
      </c>
      <c r="F146" s="68"/>
      <c r="G146" s="68"/>
      <c r="H146" s="68"/>
      <c r="J146" s="68"/>
      <c r="K146" s="69"/>
      <c r="L146" s="68"/>
      <c r="M146" s="18"/>
      <c r="N146" s="67">
        <f t="shared" si="14"/>
      </c>
    </row>
    <row r="147" spans="4:14" ht="15" customHeight="1">
      <c r="D147" s="71">
        <f t="shared" si="13"/>
      </c>
      <c r="F147" s="68"/>
      <c r="G147" s="68"/>
      <c r="H147" s="68"/>
      <c r="J147" s="68"/>
      <c r="K147" s="68"/>
      <c r="L147" s="68"/>
      <c r="N147" s="67">
        <f t="shared" si="14"/>
      </c>
    </row>
    <row r="148" ht="15" customHeight="1">
      <c r="B148" s="106"/>
    </row>
    <row r="149" spans="2:14" ht="15" customHeight="1">
      <c r="B149" s="105" t="s">
        <v>86</v>
      </c>
      <c r="F149" s="62" t="s">
        <v>7</v>
      </c>
      <c r="G149" s="62" t="s">
        <v>8</v>
      </c>
      <c r="H149" s="62" t="s">
        <v>9</v>
      </c>
      <c r="J149" s="62" t="s">
        <v>7</v>
      </c>
      <c r="K149" s="62" t="s">
        <v>8</v>
      </c>
      <c r="L149" s="62" t="s">
        <v>9</v>
      </c>
      <c r="N149" s="8">
        <f>IF(LEN(CONCATENATE(N150,N151,N152,N153,N154,N155,N156,N157,N158,N159,N160,N161,N162,N163,N164))&gt;0,"*","")</f>
      </c>
    </row>
    <row r="150" spans="1:14" ht="15" customHeight="1">
      <c r="A150" s="63" t="s">
        <v>19</v>
      </c>
      <c r="B150" s="64"/>
      <c r="D150" s="71" t="str">
        <f aca="true" t="shared" si="15" ref="D150:D164">D14</f>
        <v>Águas superficiais</v>
      </c>
      <c r="F150" s="68"/>
      <c r="G150" s="68"/>
      <c r="H150" s="68"/>
      <c r="J150" s="68"/>
      <c r="K150" s="68"/>
      <c r="L150" s="68"/>
      <c r="N150" s="67">
        <f aca="true" t="shared" si="16" ref="N150:N164">IF(LEN(F150)+LEN(G150)+LEN(J150)+LEN(K150)&gt;0,"*","")</f>
      </c>
    </row>
    <row r="151" spans="4:14" ht="15" customHeight="1">
      <c r="D151" s="71" t="str">
        <f t="shared" si="15"/>
        <v>Terreno para agricultura</v>
      </c>
      <c r="F151" s="68"/>
      <c r="G151" s="68"/>
      <c r="H151" s="68"/>
      <c r="J151" s="68"/>
      <c r="K151" s="68"/>
      <c r="L151" s="68"/>
      <c r="N151" s="67">
        <f t="shared" si="16"/>
      </c>
    </row>
    <row r="152" spans="2:14" ht="15" customHeight="1">
      <c r="B152" s="105" t="s">
        <v>76</v>
      </c>
      <c r="D152" s="71" t="str">
        <f t="shared" si="15"/>
        <v>Árvores</v>
      </c>
      <c r="F152" s="68"/>
      <c r="G152" s="68"/>
      <c r="H152" s="68"/>
      <c r="J152" s="68"/>
      <c r="K152" s="68"/>
      <c r="L152" s="68"/>
      <c r="N152" s="67">
        <f t="shared" si="16"/>
      </c>
    </row>
    <row r="153" spans="2:14" ht="15" customHeight="1">
      <c r="B153" s="64" t="s">
        <v>84</v>
      </c>
      <c r="D153" s="71" t="str">
        <f t="shared" si="15"/>
        <v>Bicicletas</v>
      </c>
      <c r="F153" s="68"/>
      <c r="G153" s="69"/>
      <c r="H153" s="68"/>
      <c r="J153" s="68"/>
      <c r="K153" s="68"/>
      <c r="L153" s="68"/>
      <c r="N153" s="67">
        <f t="shared" si="16"/>
      </c>
    </row>
    <row r="154" spans="4:14" ht="15" customHeight="1">
      <c r="D154" s="71" t="str">
        <f t="shared" si="15"/>
        <v>Infra-estruturas de irrigação</v>
      </c>
      <c r="F154" s="68"/>
      <c r="G154" s="68"/>
      <c r="H154" s="68"/>
      <c r="J154" s="68"/>
      <c r="K154" s="68"/>
      <c r="L154" s="68"/>
      <c r="N154" s="67">
        <f t="shared" si="16"/>
      </c>
    </row>
    <row r="155" spans="1:14" ht="15" customHeight="1">
      <c r="A155" s="63"/>
      <c r="D155" s="71">
        <f t="shared" si="15"/>
      </c>
      <c r="F155" s="68"/>
      <c r="G155" s="68"/>
      <c r="H155" s="68"/>
      <c r="J155" s="68"/>
      <c r="K155" s="68"/>
      <c r="L155" s="68"/>
      <c r="N155" s="67">
        <f t="shared" si="16"/>
      </c>
    </row>
    <row r="156" spans="4:14" ht="15" customHeight="1">
      <c r="D156" s="71">
        <f t="shared" si="15"/>
      </c>
      <c r="F156" s="68"/>
      <c r="G156" s="68"/>
      <c r="H156" s="68"/>
      <c r="J156" s="68"/>
      <c r="K156" s="68"/>
      <c r="L156" s="68"/>
      <c r="N156" s="67">
        <f t="shared" si="16"/>
      </c>
    </row>
    <row r="157" spans="4:14" ht="15" customHeight="1">
      <c r="D157" s="71">
        <f t="shared" si="15"/>
      </c>
      <c r="F157" s="68"/>
      <c r="G157" s="68"/>
      <c r="H157" s="68"/>
      <c r="J157" s="68"/>
      <c r="K157" s="68"/>
      <c r="L157" s="68"/>
      <c r="N157" s="67">
        <f t="shared" si="16"/>
      </c>
    </row>
    <row r="158" spans="4:14" ht="15" customHeight="1">
      <c r="D158" s="71">
        <f t="shared" si="15"/>
      </c>
      <c r="F158" s="68"/>
      <c r="G158" s="68"/>
      <c r="H158" s="68"/>
      <c r="J158" s="68"/>
      <c r="K158" s="69"/>
      <c r="L158" s="68"/>
      <c r="N158" s="67">
        <f t="shared" si="16"/>
      </c>
    </row>
    <row r="159" spans="4:14" ht="15" customHeight="1">
      <c r="D159" s="71" t="str">
        <f t="shared" si="15"/>
        <v>Boa Saude</v>
      </c>
      <c r="F159" s="68"/>
      <c r="G159" s="68"/>
      <c r="H159" s="68"/>
      <c r="J159" s="68"/>
      <c r="K159" s="68"/>
      <c r="L159" s="68"/>
      <c r="N159" s="67">
        <f t="shared" si="16"/>
      </c>
    </row>
    <row r="160" spans="1:14" ht="15" customHeight="1">
      <c r="A160" s="63"/>
      <c r="D160" s="71">
        <f t="shared" si="15"/>
      </c>
      <c r="F160" s="68"/>
      <c r="G160" s="68"/>
      <c r="H160" s="68"/>
      <c r="J160" s="68"/>
      <c r="K160" s="68"/>
      <c r="L160" s="68"/>
      <c r="N160" s="67">
        <f t="shared" si="16"/>
      </c>
    </row>
    <row r="161" spans="4:14" ht="15" customHeight="1">
      <c r="D161" s="71">
        <f t="shared" si="15"/>
      </c>
      <c r="F161" s="68"/>
      <c r="G161" s="68"/>
      <c r="H161" s="68"/>
      <c r="J161" s="68"/>
      <c r="K161" s="68"/>
      <c r="L161" s="68"/>
      <c r="N161" s="67">
        <f t="shared" si="16"/>
      </c>
    </row>
    <row r="162" spans="4:14" ht="15" customHeight="1">
      <c r="D162" s="71">
        <f t="shared" si="15"/>
      </c>
      <c r="F162" s="68"/>
      <c r="G162" s="68"/>
      <c r="H162" s="68"/>
      <c r="J162" s="68"/>
      <c r="K162" s="68"/>
      <c r="L162" s="68"/>
      <c r="N162" s="67">
        <f t="shared" si="16"/>
      </c>
    </row>
    <row r="163" spans="4:14" ht="15" customHeight="1">
      <c r="D163" s="71">
        <f t="shared" si="15"/>
      </c>
      <c r="F163" s="68"/>
      <c r="G163" s="68"/>
      <c r="H163" s="68"/>
      <c r="J163" s="68"/>
      <c r="K163" s="69"/>
      <c r="L163" s="68"/>
      <c r="M163" s="18"/>
      <c r="N163" s="67">
        <f t="shared" si="16"/>
      </c>
    </row>
    <row r="164" spans="4:14" ht="15" customHeight="1">
      <c r="D164" s="71">
        <f t="shared" si="15"/>
      </c>
      <c r="F164" s="68"/>
      <c r="G164" s="68"/>
      <c r="H164" s="68"/>
      <c r="J164" s="68"/>
      <c r="K164" s="68"/>
      <c r="L164" s="68"/>
      <c r="N164" s="67">
        <f t="shared" si="16"/>
      </c>
    </row>
    <row r="166" spans="2:14" ht="15" customHeight="1">
      <c r="B166" s="105" t="s">
        <v>86</v>
      </c>
      <c r="F166" s="62" t="s">
        <v>7</v>
      </c>
      <c r="G166" s="62" t="s">
        <v>8</v>
      </c>
      <c r="H166" s="62" t="s">
        <v>9</v>
      </c>
      <c r="J166" s="62" t="s">
        <v>7</v>
      </c>
      <c r="K166" s="62" t="s">
        <v>8</v>
      </c>
      <c r="L166" s="62" t="s">
        <v>9</v>
      </c>
      <c r="N166" s="8">
        <f>IF(LEN(CONCATENATE(N167,N168,N169,N170,N171,N172,N173,N174,N175,N176,N177,N178,N179,N180,N181))&gt;0,"*","")</f>
      </c>
    </row>
    <row r="167" spans="1:14" ht="15" customHeight="1">
      <c r="A167" s="63" t="s">
        <v>20</v>
      </c>
      <c r="B167" s="64"/>
      <c r="D167" s="71" t="str">
        <f aca="true" t="shared" si="17" ref="D167:D181">D14</f>
        <v>Águas superficiais</v>
      </c>
      <c r="F167" s="68"/>
      <c r="G167" s="68"/>
      <c r="H167" s="68"/>
      <c r="J167" s="68"/>
      <c r="K167" s="68"/>
      <c r="L167" s="68"/>
      <c r="N167" s="67">
        <f aca="true" t="shared" si="18" ref="N167:N181">IF(LEN(F167)+LEN(G167)+LEN(J167)+LEN(K167)&gt;0,"*","")</f>
      </c>
    </row>
    <row r="168" spans="4:14" ht="15" customHeight="1">
      <c r="D168" s="71" t="str">
        <f t="shared" si="17"/>
        <v>Terreno para agricultura</v>
      </c>
      <c r="F168" s="68"/>
      <c r="G168" s="68"/>
      <c r="H168" s="68"/>
      <c r="J168" s="68"/>
      <c r="K168" s="68"/>
      <c r="L168" s="68"/>
      <c r="N168" s="67">
        <f t="shared" si="18"/>
      </c>
    </row>
    <row r="169" spans="2:14" ht="15" customHeight="1">
      <c r="B169" s="105" t="s">
        <v>76</v>
      </c>
      <c r="D169" s="71" t="str">
        <f t="shared" si="17"/>
        <v>Árvores</v>
      </c>
      <c r="F169" s="68"/>
      <c r="G169" s="68"/>
      <c r="H169" s="68"/>
      <c r="J169" s="68"/>
      <c r="K169" s="68"/>
      <c r="L169" s="68"/>
      <c r="N169" s="67">
        <f t="shared" si="18"/>
      </c>
    </row>
    <row r="170" spans="2:14" ht="15" customHeight="1">
      <c r="B170" s="64" t="s">
        <v>85</v>
      </c>
      <c r="D170" s="71" t="str">
        <f t="shared" si="17"/>
        <v>Bicicletas</v>
      </c>
      <c r="F170" s="68"/>
      <c r="G170" s="69"/>
      <c r="H170" s="68"/>
      <c r="J170" s="68"/>
      <c r="K170" s="68"/>
      <c r="L170" s="68"/>
      <c r="N170" s="67">
        <f t="shared" si="18"/>
      </c>
    </row>
    <row r="171" spans="4:14" ht="15" customHeight="1">
      <c r="D171" s="71" t="str">
        <f t="shared" si="17"/>
        <v>Infra-estruturas de irrigação</v>
      </c>
      <c r="F171" s="68"/>
      <c r="G171" s="68"/>
      <c r="H171" s="68"/>
      <c r="J171" s="68"/>
      <c r="K171" s="68"/>
      <c r="L171" s="68"/>
      <c r="N171" s="67">
        <f t="shared" si="18"/>
      </c>
    </row>
    <row r="172" spans="1:14" ht="15" customHeight="1">
      <c r="A172" s="63"/>
      <c r="D172" s="71">
        <f t="shared" si="17"/>
      </c>
      <c r="F172" s="68"/>
      <c r="G172" s="68"/>
      <c r="H172" s="68"/>
      <c r="J172" s="68"/>
      <c r="K172" s="68"/>
      <c r="L172" s="68"/>
      <c r="N172" s="67">
        <f t="shared" si="18"/>
      </c>
    </row>
    <row r="173" spans="4:14" ht="15" customHeight="1">
      <c r="D173" s="71">
        <f t="shared" si="17"/>
      </c>
      <c r="F173" s="68"/>
      <c r="G173" s="68"/>
      <c r="H173" s="68"/>
      <c r="J173" s="68"/>
      <c r="K173" s="68"/>
      <c r="L173" s="68"/>
      <c r="N173" s="67">
        <f t="shared" si="18"/>
      </c>
    </row>
    <row r="174" spans="4:14" ht="15" customHeight="1">
      <c r="D174" s="71">
        <f t="shared" si="17"/>
      </c>
      <c r="F174" s="68"/>
      <c r="G174" s="68"/>
      <c r="H174" s="68"/>
      <c r="J174" s="68"/>
      <c r="K174" s="68"/>
      <c r="L174" s="68"/>
      <c r="N174" s="67">
        <f t="shared" si="18"/>
      </c>
    </row>
    <row r="175" spans="4:14" ht="15" customHeight="1">
      <c r="D175" s="71">
        <f t="shared" si="17"/>
      </c>
      <c r="F175" s="68"/>
      <c r="G175" s="68"/>
      <c r="H175" s="68"/>
      <c r="J175" s="68"/>
      <c r="K175" s="69"/>
      <c r="L175" s="68"/>
      <c r="N175" s="67">
        <f t="shared" si="18"/>
      </c>
    </row>
    <row r="176" spans="4:14" ht="15" customHeight="1">
      <c r="D176" s="71" t="str">
        <f t="shared" si="17"/>
        <v>Boa Saude</v>
      </c>
      <c r="F176" s="68"/>
      <c r="G176" s="68"/>
      <c r="H176" s="68"/>
      <c r="J176" s="68"/>
      <c r="K176" s="68"/>
      <c r="L176" s="68"/>
      <c r="N176" s="67">
        <f t="shared" si="18"/>
      </c>
    </row>
    <row r="177" spans="1:14" ht="15" customHeight="1">
      <c r="A177" s="63"/>
      <c r="D177" s="71">
        <f t="shared" si="17"/>
      </c>
      <c r="F177" s="68"/>
      <c r="G177" s="68"/>
      <c r="H177" s="68"/>
      <c r="J177" s="68"/>
      <c r="K177" s="68"/>
      <c r="L177" s="68"/>
      <c r="N177" s="67">
        <f t="shared" si="18"/>
      </c>
    </row>
    <row r="178" spans="4:14" ht="15" customHeight="1">
      <c r="D178" s="71">
        <f t="shared" si="17"/>
      </c>
      <c r="F178" s="68"/>
      <c r="G178" s="68"/>
      <c r="H178" s="68"/>
      <c r="J178" s="68"/>
      <c r="K178" s="68"/>
      <c r="L178" s="68"/>
      <c r="N178" s="67">
        <f t="shared" si="18"/>
      </c>
    </row>
    <row r="179" spans="4:14" ht="15" customHeight="1">
      <c r="D179" s="71">
        <f t="shared" si="17"/>
      </c>
      <c r="F179" s="68"/>
      <c r="G179" s="68"/>
      <c r="H179" s="68"/>
      <c r="J179" s="68"/>
      <c r="K179" s="68"/>
      <c r="L179" s="68"/>
      <c r="N179" s="67">
        <f t="shared" si="18"/>
      </c>
    </row>
    <row r="180" spans="4:14" ht="15" customHeight="1">
      <c r="D180" s="71">
        <f t="shared" si="17"/>
      </c>
      <c r="F180" s="68"/>
      <c r="G180" s="68"/>
      <c r="H180" s="68"/>
      <c r="J180" s="68"/>
      <c r="K180" s="69"/>
      <c r="L180" s="68"/>
      <c r="M180" s="18"/>
      <c r="N180" s="67">
        <f t="shared" si="18"/>
      </c>
    </row>
    <row r="181" spans="4:14" ht="15" customHeight="1">
      <c r="D181" s="71">
        <f t="shared" si="17"/>
      </c>
      <c r="F181" s="68"/>
      <c r="G181" s="68"/>
      <c r="H181" s="68"/>
      <c r="J181" s="68"/>
      <c r="K181" s="68"/>
      <c r="L181" s="68"/>
      <c r="N181" s="67">
        <f t="shared" si="18"/>
      </c>
    </row>
  </sheetData>
  <sheetProtection sheet="1" objects="1" scenarios="1" selectLockedCells="1"/>
  <printOptions/>
  <pageMargins left="0.75" right="0.75" top="1" bottom="1" header="0.5" footer="0.5"/>
  <pageSetup horizontalDpi="600" verticalDpi="600" orientation="portrait" r:id="rId3"/>
  <ignoredErrors>
    <ignoredError sqref="N30" formula="1"/>
  </ignoredErrors>
  <drawing r:id="rId2"/>
  <legacyDrawing r:id="rId1"/>
</worksheet>
</file>

<file path=xl/worksheets/sheet14.xml><?xml version="1.0" encoding="utf-8"?>
<worksheet xmlns="http://schemas.openxmlformats.org/spreadsheetml/2006/main" xmlns:r="http://schemas.openxmlformats.org/officeDocument/2006/relationships">
  <sheetPr codeName="Sheet9">
    <tabColor indexed="42"/>
  </sheetPr>
  <dimension ref="A10:N41"/>
  <sheetViews>
    <sheetView showGridLines="0" zoomScale="115" zoomScaleNormal="115" zoomScalePageLayoutView="0" workbookViewId="0" topLeftCell="A1">
      <selection activeCell="P20" sqref="P20"/>
    </sheetView>
  </sheetViews>
  <sheetFormatPr defaultColWidth="9.140625" defaultRowHeight="12.75"/>
  <cols>
    <col min="1" max="1" width="6.421875" style="1" customWidth="1"/>
    <col min="2" max="4" width="10.7109375" style="1" customWidth="1"/>
    <col min="5" max="5" width="3.00390625" style="1" customWidth="1"/>
    <col min="6" max="6" width="3.57421875" style="1" customWidth="1"/>
    <col min="7" max="7" width="9.140625" style="1" customWidth="1"/>
    <col min="8" max="8" width="13.57421875" style="1" customWidth="1"/>
    <col min="9" max="9" width="14.00390625" style="1" customWidth="1"/>
    <col min="10" max="10" width="19.7109375" style="1" customWidth="1"/>
    <col min="11" max="11" width="2.28125" style="1" customWidth="1"/>
    <col min="12" max="13" width="9.140625" style="1" customWidth="1"/>
    <col min="14" max="14" width="17.7109375" style="1" customWidth="1"/>
    <col min="15" max="16384" width="9.140625" style="1" customWidth="1"/>
  </cols>
  <sheetData>
    <row r="1" ht="12.75"/>
    <row r="2" ht="17.25" customHeight="1"/>
    <row r="3" ht="15.75" customHeight="1"/>
    <row r="10" spans="6:10" ht="12.75" customHeight="1">
      <c r="F10" s="384" t="s">
        <v>120</v>
      </c>
      <c r="G10" s="329"/>
      <c r="H10" s="329"/>
      <c r="I10" s="417" t="s">
        <v>121</v>
      </c>
      <c r="J10" s="328"/>
    </row>
    <row r="11" spans="2:12" ht="27.75" customHeight="1">
      <c r="B11" s="5" t="s">
        <v>119</v>
      </c>
      <c r="F11" s="329"/>
      <c r="G11" s="329"/>
      <c r="H11" s="329"/>
      <c r="I11" s="417"/>
      <c r="J11" s="328"/>
      <c r="L11" s="5" t="s">
        <v>122</v>
      </c>
    </row>
    <row r="12" ht="12.75"/>
    <row r="13" spans="1:14" ht="12.75">
      <c r="A13" s="2" t="s">
        <v>11</v>
      </c>
      <c r="B13" s="395" t="str">
        <f>IF(LEN(T('Actividades Projecto'!J13))&gt;0,T('Actividades Projecto'!J13),T('Actividades Projecto'!B13))</f>
        <v>Alargar o reflorestamento</v>
      </c>
      <c r="C13" s="396"/>
      <c r="D13" s="397"/>
      <c r="E13" s="94"/>
      <c r="F13" s="94"/>
      <c r="G13" s="95"/>
      <c r="H13" s="94"/>
      <c r="I13" s="405" t="s">
        <v>222</v>
      </c>
      <c r="J13" s="406"/>
      <c r="L13" s="409" t="s">
        <v>223</v>
      </c>
      <c r="M13" s="410"/>
      <c r="N13" s="411"/>
    </row>
    <row r="14" spans="1:14" ht="48.75" customHeight="1">
      <c r="A14" s="2"/>
      <c r="B14" s="398"/>
      <c r="C14" s="399"/>
      <c r="D14" s="400"/>
      <c r="E14" s="94"/>
      <c r="F14" s="94"/>
      <c r="H14" s="94"/>
      <c r="I14" s="407"/>
      <c r="J14" s="408"/>
      <c r="L14" s="412"/>
      <c r="M14" s="413"/>
      <c r="N14" s="414"/>
    </row>
    <row r="15" ht="12.75">
      <c r="A15" s="2"/>
    </row>
    <row r="16" spans="1:14" ht="13.5" customHeight="1">
      <c r="A16" s="2" t="s">
        <v>12</v>
      </c>
      <c r="B16" s="395">
        <f>IF(LEN(T('Actividades Projecto'!J52))&gt;0,T('Actividades Projecto'!J52),T('Actividades Projecto'!B52))</f>
      </c>
      <c r="C16" s="396"/>
      <c r="D16" s="397"/>
      <c r="E16" s="94"/>
      <c r="F16" s="94"/>
      <c r="G16" s="95"/>
      <c r="H16" s="94"/>
      <c r="I16" s="317"/>
      <c r="J16" s="319"/>
      <c r="L16" s="405"/>
      <c r="M16" s="415"/>
      <c r="N16" s="406"/>
    </row>
    <row r="17" spans="1:14" ht="48.75" customHeight="1">
      <c r="A17" s="2"/>
      <c r="B17" s="398"/>
      <c r="C17" s="399"/>
      <c r="D17" s="400"/>
      <c r="E17" s="94"/>
      <c r="F17" s="94"/>
      <c r="H17" s="94"/>
      <c r="I17" s="320"/>
      <c r="J17" s="322"/>
      <c r="L17" s="407"/>
      <c r="M17" s="416"/>
      <c r="N17" s="408"/>
    </row>
    <row r="18" ht="12.75">
      <c r="A18" s="2"/>
    </row>
    <row r="19" spans="1:14" ht="12.75">
      <c r="A19" s="2" t="s">
        <v>13</v>
      </c>
      <c r="B19" s="395">
        <f>IF(LEN(T('Actividades Projecto'!J91))&gt;0,T('Actividades Projecto'!J91),T('Actividades Projecto'!B91))</f>
      </c>
      <c r="C19" s="396"/>
      <c r="D19" s="397"/>
      <c r="E19" s="94"/>
      <c r="F19" s="94"/>
      <c r="G19" s="95"/>
      <c r="H19" s="94"/>
      <c r="I19" s="317"/>
      <c r="J19" s="319"/>
      <c r="L19" s="405"/>
      <c r="M19" s="415"/>
      <c r="N19" s="406"/>
    </row>
    <row r="20" spans="1:14" ht="48.75" customHeight="1">
      <c r="A20" s="2"/>
      <c r="B20" s="398"/>
      <c r="C20" s="399"/>
      <c r="D20" s="400"/>
      <c r="E20" s="94"/>
      <c r="F20" s="94"/>
      <c r="H20" s="94"/>
      <c r="I20" s="320"/>
      <c r="J20" s="322"/>
      <c r="L20" s="407"/>
      <c r="M20" s="416"/>
      <c r="N20" s="408"/>
    </row>
    <row r="21" ht="12.75">
      <c r="A21" s="2"/>
    </row>
    <row r="22" spans="1:14" ht="12.75">
      <c r="A22" s="2" t="s">
        <v>14</v>
      </c>
      <c r="B22" s="395">
        <f>IF(LEN(T('Actividades Projecto'!J130))&gt;0,T('Actividades Projecto'!J130),T('Actividades Projecto'!B130))</f>
      </c>
      <c r="C22" s="396"/>
      <c r="D22" s="397"/>
      <c r="E22" s="94"/>
      <c r="F22" s="94"/>
      <c r="G22" s="95"/>
      <c r="H22" s="94"/>
      <c r="I22" s="317"/>
      <c r="J22" s="319"/>
      <c r="L22" s="405"/>
      <c r="M22" s="415"/>
      <c r="N22" s="406"/>
    </row>
    <row r="23" spans="1:14" ht="48.75" customHeight="1">
      <c r="A23" s="2"/>
      <c r="B23" s="398"/>
      <c r="C23" s="399"/>
      <c r="D23" s="400"/>
      <c r="E23" s="94"/>
      <c r="F23" s="94"/>
      <c r="H23" s="94"/>
      <c r="I23" s="320"/>
      <c r="J23" s="322"/>
      <c r="L23" s="407"/>
      <c r="M23" s="416"/>
      <c r="N23" s="408"/>
    </row>
    <row r="24" ht="12.75">
      <c r="A24" s="2"/>
    </row>
    <row r="25" spans="1:14" ht="12.75">
      <c r="A25" s="2" t="s">
        <v>15</v>
      </c>
      <c r="B25" s="395">
        <f>IF(LEN(T('Actividades Projecto'!J169))&gt;0,T('Actividades Projecto'!J169),T('Actividades Projecto'!B169))</f>
      </c>
      <c r="C25" s="396"/>
      <c r="D25" s="397"/>
      <c r="E25" s="94"/>
      <c r="F25" s="94"/>
      <c r="G25" s="95"/>
      <c r="H25" s="94"/>
      <c r="I25" s="401"/>
      <c r="J25" s="402"/>
      <c r="L25" s="405"/>
      <c r="M25" s="415"/>
      <c r="N25" s="406"/>
    </row>
    <row r="26" spans="1:14" ht="48.75" customHeight="1">
      <c r="A26" s="2"/>
      <c r="B26" s="398"/>
      <c r="C26" s="399"/>
      <c r="D26" s="400"/>
      <c r="E26" s="94"/>
      <c r="F26" s="94"/>
      <c r="H26" s="94"/>
      <c r="I26" s="403"/>
      <c r="J26" s="404"/>
      <c r="L26" s="407"/>
      <c r="M26" s="416"/>
      <c r="N26" s="408"/>
    </row>
    <row r="27" ht="12.75">
      <c r="A27" s="2"/>
    </row>
    <row r="28" spans="1:14" ht="12.75">
      <c r="A28" s="2" t="s">
        <v>16</v>
      </c>
      <c r="B28" s="395">
        <f>IF(LEN(T('Actividades Projecto'!J208))&gt;0,T('Actividades Projecto'!J208),T('Actividades Projecto'!B208))</f>
      </c>
      <c r="C28" s="396"/>
      <c r="D28" s="397"/>
      <c r="E28" s="94"/>
      <c r="F28" s="94"/>
      <c r="G28" s="95"/>
      <c r="H28" s="94"/>
      <c r="I28" s="401"/>
      <c r="J28" s="402"/>
      <c r="L28" s="405"/>
      <c r="M28" s="415"/>
      <c r="N28" s="406"/>
    </row>
    <row r="29" spans="1:14" ht="48.75" customHeight="1">
      <c r="A29" s="2"/>
      <c r="B29" s="398"/>
      <c r="C29" s="399"/>
      <c r="D29" s="400"/>
      <c r="E29" s="94"/>
      <c r="F29" s="94"/>
      <c r="H29" s="94"/>
      <c r="I29" s="403"/>
      <c r="J29" s="404"/>
      <c r="L29" s="407"/>
      <c r="M29" s="416"/>
      <c r="N29" s="408"/>
    </row>
    <row r="30" ht="12.75">
      <c r="A30" s="2"/>
    </row>
    <row r="31" spans="1:14" ht="12.75" customHeight="1">
      <c r="A31" s="2" t="s">
        <v>17</v>
      </c>
      <c r="B31" s="395">
        <f>IF(LEN(T('Actividades Projecto'!J247))&gt;0,T('Actividades Projecto'!J247),T('Actividades Projecto'!B247))</f>
      </c>
      <c r="C31" s="396"/>
      <c r="D31" s="397"/>
      <c r="E31" s="94"/>
      <c r="F31" s="94"/>
      <c r="G31" s="95"/>
      <c r="H31" s="94"/>
      <c r="I31" s="401"/>
      <c r="J31" s="402"/>
      <c r="L31" s="405"/>
      <c r="M31" s="415"/>
      <c r="N31" s="406"/>
    </row>
    <row r="32" spans="1:14" ht="48.75" customHeight="1">
      <c r="A32" s="2"/>
      <c r="B32" s="398"/>
      <c r="C32" s="399"/>
      <c r="D32" s="400"/>
      <c r="E32" s="94"/>
      <c r="F32" s="94"/>
      <c r="H32" s="94"/>
      <c r="I32" s="403"/>
      <c r="J32" s="404"/>
      <c r="L32" s="407"/>
      <c r="M32" s="416"/>
      <c r="N32" s="408"/>
    </row>
    <row r="33" spans="1:2" ht="12.75">
      <c r="A33" s="2"/>
      <c r="B33" s="8"/>
    </row>
    <row r="34" spans="1:14" ht="12.75">
      <c r="A34" s="2" t="s">
        <v>18</v>
      </c>
      <c r="B34" s="395">
        <f>IF(LEN(T('Actividades Projecto'!J286))&gt;0,T('Actividades Projecto'!J286),T('Actividades Projecto'!B286))</f>
      </c>
      <c r="C34" s="396"/>
      <c r="D34" s="397"/>
      <c r="E34" s="94"/>
      <c r="F34" s="94"/>
      <c r="G34" s="95"/>
      <c r="H34" s="94"/>
      <c r="I34" s="401"/>
      <c r="J34" s="402"/>
      <c r="L34" s="405"/>
      <c r="M34" s="415"/>
      <c r="N34" s="406"/>
    </row>
    <row r="35" spans="1:14" ht="48.75" customHeight="1">
      <c r="A35" s="2"/>
      <c r="B35" s="398"/>
      <c r="C35" s="399"/>
      <c r="D35" s="400"/>
      <c r="E35" s="94"/>
      <c r="F35" s="94"/>
      <c r="H35" s="94"/>
      <c r="I35" s="403"/>
      <c r="J35" s="404"/>
      <c r="L35" s="407"/>
      <c r="M35" s="416"/>
      <c r="N35" s="408"/>
    </row>
    <row r="36" ht="12.75">
      <c r="A36" s="2"/>
    </row>
    <row r="37" spans="1:14" ht="12.75">
      <c r="A37" s="2" t="s">
        <v>19</v>
      </c>
      <c r="B37" s="395">
        <f>IF(LEN(T('Actividades Projecto'!J325))&gt;0,T('Actividades Projecto'!J325),T('Actividades Projecto'!B325))</f>
      </c>
      <c r="C37" s="396"/>
      <c r="D37" s="397"/>
      <c r="E37" s="94"/>
      <c r="F37" s="94"/>
      <c r="G37" s="95"/>
      <c r="H37" s="94"/>
      <c r="I37" s="401"/>
      <c r="J37" s="402"/>
      <c r="L37" s="405"/>
      <c r="M37" s="415"/>
      <c r="N37" s="406"/>
    </row>
    <row r="38" spans="1:14" ht="34.5" customHeight="1">
      <c r="A38" s="2"/>
      <c r="B38" s="398"/>
      <c r="C38" s="399"/>
      <c r="D38" s="400"/>
      <c r="E38" s="94"/>
      <c r="F38" s="94"/>
      <c r="G38" s="94"/>
      <c r="H38" s="94"/>
      <c r="I38" s="403"/>
      <c r="J38" s="404"/>
      <c r="L38" s="407"/>
      <c r="M38" s="416"/>
      <c r="N38" s="408"/>
    </row>
    <row r="39" ht="12.75">
      <c r="A39" s="2"/>
    </row>
    <row r="40" spans="1:14" ht="12.75">
      <c r="A40" s="2" t="s">
        <v>20</v>
      </c>
      <c r="B40" s="395">
        <f>IF(LEN(T('Actividades Projecto'!J364))&gt;0,T('Actividades Projecto'!J364),T('Actividades Projecto'!B364))</f>
      </c>
      <c r="C40" s="396"/>
      <c r="D40" s="397"/>
      <c r="E40" s="94"/>
      <c r="F40" s="94"/>
      <c r="G40" s="95"/>
      <c r="H40" s="94"/>
      <c r="I40" s="401"/>
      <c r="J40" s="402"/>
      <c r="L40" s="405"/>
      <c r="M40" s="415"/>
      <c r="N40" s="406"/>
    </row>
    <row r="41" spans="2:14" ht="36.75" customHeight="1">
      <c r="B41" s="398"/>
      <c r="C41" s="399"/>
      <c r="D41" s="400"/>
      <c r="I41" s="403"/>
      <c r="J41" s="404"/>
      <c r="L41" s="407"/>
      <c r="M41" s="416"/>
      <c r="N41" s="408"/>
    </row>
  </sheetData>
  <sheetProtection selectLockedCells="1"/>
  <mergeCells count="32">
    <mergeCell ref="F10:H11"/>
    <mergeCell ref="I10:J11"/>
    <mergeCell ref="L37:N38"/>
    <mergeCell ref="L40:N41"/>
    <mergeCell ref="L25:N26"/>
    <mergeCell ref="L28:N29"/>
    <mergeCell ref="L31:N32"/>
    <mergeCell ref="L34:N35"/>
    <mergeCell ref="I25:J26"/>
    <mergeCell ref="I28:J29"/>
    <mergeCell ref="I31:J32"/>
    <mergeCell ref="I34:J35"/>
    <mergeCell ref="L13:N14"/>
    <mergeCell ref="L16:N17"/>
    <mergeCell ref="L19:N20"/>
    <mergeCell ref="L22:N23"/>
    <mergeCell ref="B13:D14"/>
    <mergeCell ref="B16:D17"/>
    <mergeCell ref="B19:D20"/>
    <mergeCell ref="B22:D23"/>
    <mergeCell ref="I37:J38"/>
    <mergeCell ref="I40:J41"/>
    <mergeCell ref="I13:J14"/>
    <mergeCell ref="I16:J17"/>
    <mergeCell ref="I19:J20"/>
    <mergeCell ref="I22:J23"/>
    <mergeCell ref="B37:D38"/>
    <mergeCell ref="B40:D41"/>
    <mergeCell ref="B25:D26"/>
    <mergeCell ref="B28:D29"/>
    <mergeCell ref="B31:D32"/>
    <mergeCell ref="B34:D35"/>
  </mergeCells>
  <conditionalFormatting sqref="G13">
    <cfRule type="cellIs" priority="1" dxfId="0" operator="equal" stopIfTrue="1">
      <formula>"y"</formula>
    </cfRule>
    <cfRule type="cellIs" priority="2" dxfId="0" operator="equal" stopIfTrue="1">
      <formula>"n"</formula>
    </cfRule>
  </conditionalFormatting>
  <printOptions/>
  <pageMargins left="0.75" right="0.75" top="1" bottom="1" header="0.5" footer="0.5"/>
  <pageSetup horizontalDpi="600" verticalDpi="600" orientation="portrait" r:id="rId3"/>
  <ignoredErrors>
    <ignoredError sqref="A13" numberStoredAsText="1"/>
  </ignoredErrors>
  <drawing r:id="rId2"/>
  <legacyDrawing r:id="rId1"/>
</worksheet>
</file>

<file path=xl/worksheets/sheet15.xml><?xml version="1.0" encoding="utf-8"?>
<worksheet xmlns="http://schemas.openxmlformats.org/spreadsheetml/2006/main" xmlns:r="http://schemas.openxmlformats.org/officeDocument/2006/relationships">
  <sheetPr codeName="Sheet10">
    <tabColor indexed="26"/>
  </sheetPr>
  <dimension ref="B7:L17"/>
  <sheetViews>
    <sheetView showGridLines="0" zoomScalePageLayoutView="0" workbookViewId="0" topLeftCell="A1">
      <selection activeCell="F8" sqref="F8"/>
    </sheetView>
  </sheetViews>
  <sheetFormatPr defaultColWidth="9.140625" defaultRowHeight="12.75"/>
  <cols>
    <col min="6" max="12" width="21.00390625" style="0" customWidth="1"/>
  </cols>
  <sheetData>
    <row r="2" ht="18.75" customHeight="1"/>
    <row r="6" ht="17.25" customHeight="1" thickBot="1"/>
    <row r="7" spans="2:12" ht="39.75" customHeight="1" thickBot="1">
      <c r="B7" s="426" t="s">
        <v>21</v>
      </c>
      <c r="C7" s="427"/>
      <c r="D7" s="427" t="s">
        <v>22</v>
      </c>
      <c r="E7" s="428"/>
      <c r="F7" s="96" t="s">
        <v>23</v>
      </c>
      <c r="G7" s="97" t="s">
        <v>24</v>
      </c>
      <c r="H7" s="97" t="s">
        <v>25</v>
      </c>
      <c r="I7" s="97" t="s">
        <v>26</v>
      </c>
      <c r="J7" s="97" t="s">
        <v>27</v>
      </c>
      <c r="K7" s="98" t="s">
        <v>29</v>
      </c>
      <c r="L7" s="99" t="s">
        <v>29</v>
      </c>
    </row>
    <row r="8" spans="2:12" ht="36" customHeight="1">
      <c r="B8" s="418" t="str">
        <f>T('Actividades Projecto'!B13)</f>
        <v>Reflorestamento</v>
      </c>
      <c r="C8" s="419"/>
      <c r="D8" s="420" t="str">
        <f>IF(LEN(T('Activ. Modificadas'!L13))&gt;0,T('Activ. Modificadas'!L13),T('Activ. Modificadas'!B13))</f>
        <v>Reflorestamento expandida com uma mistura de espécie de árvores correntes e mais resistentes à seca, transitando para o plantio de árvores que consistem apenas de espécies resistentes à seca.</v>
      </c>
      <c r="E8" s="421"/>
      <c r="F8" s="108"/>
      <c r="G8" s="109"/>
      <c r="H8" s="109"/>
      <c r="I8" s="109"/>
      <c r="J8" s="109"/>
      <c r="K8" s="109"/>
      <c r="L8" s="110"/>
    </row>
    <row r="9" spans="2:12" ht="36" customHeight="1">
      <c r="B9" s="418">
        <f>T('Actividades Projecto'!B52)</f>
      </c>
      <c r="C9" s="419"/>
      <c r="D9" s="420">
        <f>IF(LEN(T('Activ. Modificadas'!L16))&gt;0,T('Activ. Modificadas'!L16),T('Activ. Modificadas'!B16))</f>
      </c>
      <c r="E9" s="421"/>
      <c r="F9" s="111"/>
      <c r="G9" s="112"/>
      <c r="H9" s="112"/>
      <c r="I9" s="112"/>
      <c r="J9" s="112"/>
      <c r="K9" s="112"/>
      <c r="L9" s="113"/>
    </row>
    <row r="10" spans="2:12" ht="36" customHeight="1">
      <c r="B10" s="418">
        <f>T('Actividades Projecto'!B91)</f>
      </c>
      <c r="C10" s="419"/>
      <c r="D10" s="420">
        <f>IF(LEN(T('Activ. Modificadas'!L19))&gt;0,T('Activ. Modificadas'!L19),T('Activ. Modificadas'!B19))</f>
      </c>
      <c r="E10" s="421"/>
      <c r="F10" s="111"/>
      <c r="G10" s="112"/>
      <c r="H10" s="112"/>
      <c r="I10" s="112"/>
      <c r="J10" s="112"/>
      <c r="K10" s="112"/>
      <c r="L10" s="113"/>
    </row>
    <row r="11" spans="2:12" ht="36" customHeight="1">
      <c r="B11" s="418">
        <f>T('Actividades Projecto'!B130)</f>
      </c>
      <c r="C11" s="419"/>
      <c r="D11" s="420">
        <f>IF(LEN(T('Activ. Modificadas'!L22))&gt;0,T('Activ. Modificadas'!L22),T('Activ. Modificadas'!B22))</f>
      </c>
      <c r="E11" s="421"/>
      <c r="F11" s="111"/>
      <c r="G11" s="112"/>
      <c r="H11" s="112"/>
      <c r="I11" s="112"/>
      <c r="J11" s="112"/>
      <c r="K11" s="112"/>
      <c r="L11" s="113"/>
    </row>
    <row r="12" spans="2:12" ht="36" customHeight="1">
      <c r="B12" s="418">
        <f>T('Actividades Projecto'!B169)</f>
      </c>
      <c r="C12" s="419"/>
      <c r="D12" s="420">
        <f>IF(LEN(T('Activ. Modificadas'!L25))&gt;0,T('Activ. Modificadas'!L25),T('Activ. Modificadas'!B25))</f>
      </c>
      <c r="E12" s="421"/>
      <c r="F12" s="111"/>
      <c r="G12" s="112"/>
      <c r="H12" s="112"/>
      <c r="I12" s="112"/>
      <c r="J12" s="112"/>
      <c r="K12" s="112"/>
      <c r="L12" s="113"/>
    </row>
    <row r="13" spans="2:12" ht="36" customHeight="1">
      <c r="B13" s="418">
        <f>T('Actividades Projecto'!B208)</f>
      </c>
      <c r="C13" s="419"/>
      <c r="D13" s="420">
        <f>IF(LEN(T('Activ. Modificadas'!L28))&gt;0,T('Activ. Modificadas'!L28),T('Activ. Modificadas'!B28))</f>
      </c>
      <c r="E13" s="421"/>
      <c r="F13" s="111"/>
      <c r="G13" s="112"/>
      <c r="H13" s="112"/>
      <c r="I13" s="112"/>
      <c r="J13" s="112"/>
      <c r="K13" s="112"/>
      <c r="L13" s="113"/>
    </row>
    <row r="14" spans="2:12" ht="36" customHeight="1">
      <c r="B14" s="418">
        <f>T('Actividades Projecto'!B247)</f>
      </c>
      <c r="C14" s="419"/>
      <c r="D14" s="420">
        <f>IF(LEN(T('Activ. Modificadas'!L31))&gt;0,T('Activ. Modificadas'!L31),T('Activ. Modificadas'!B31))</f>
      </c>
      <c r="E14" s="421"/>
      <c r="F14" s="111"/>
      <c r="G14" s="112"/>
      <c r="H14" s="112"/>
      <c r="I14" s="112"/>
      <c r="J14" s="112"/>
      <c r="K14" s="112"/>
      <c r="L14" s="113"/>
    </row>
    <row r="15" spans="2:12" ht="36" customHeight="1">
      <c r="B15" s="418">
        <f>T('Actividades Projecto'!B286)</f>
      </c>
      <c r="C15" s="419"/>
      <c r="D15" s="420">
        <f>IF(LEN(T('Activ. Modificadas'!L34))&gt;0,T('Activ. Modificadas'!L34),T('Activ. Modificadas'!B34))</f>
      </c>
      <c r="E15" s="421"/>
      <c r="F15" s="111"/>
      <c r="G15" s="112"/>
      <c r="H15" s="112"/>
      <c r="I15" s="112"/>
      <c r="J15" s="112"/>
      <c r="K15" s="112"/>
      <c r="L15" s="113"/>
    </row>
    <row r="16" spans="2:12" ht="36" customHeight="1">
      <c r="B16" s="418">
        <f>T('Actividades Projecto'!B325)</f>
      </c>
      <c r="C16" s="419"/>
      <c r="D16" s="420">
        <f>IF(LEN(T('Activ. Modificadas'!L37))&gt;0,T('Activ. Modificadas'!L37),T('Activ. Modificadas'!B37))</f>
      </c>
      <c r="E16" s="421"/>
      <c r="F16" s="111"/>
      <c r="G16" s="112"/>
      <c r="H16" s="112"/>
      <c r="I16" s="112"/>
      <c r="J16" s="112"/>
      <c r="K16" s="112"/>
      <c r="L16" s="113"/>
    </row>
    <row r="17" spans="2:12" ht="36" customHeight="1" thickBot="1">
      <c r="B17" s="422">
        <f>T('Actividades Projecto'!B364)</f>
      </c>
      <c r="C17" s="423"/>
      <c r="D17" s="424">
        <f>IF(LEN(T('Activ. Modificadas'!L40))&gt;0,T('Activ. Modificadas'!L40),T('Activ. Modificadas'!B40))</f>
      </c>
      <c r="E17" s="425"/>
      <c r="F17" s="114"/>
      <c r="G17" s="115"/>
      <c r="H17" s="115"/>
      <c r="I17" s="115"/>
      <c r="J17" s="115"/>
      <c r="K17" s="115"/>
      <c r="L17" s="116"/>
    </row>
  </sheetData>
  <sheetProtection sheet="1" objects="1" scenarios="1" selectLockedCells="1"/>
  <mergeCells count="22">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7:C17"/>
    <mergeCell ref="D17:E17"/>
    <mergeCell ref="B15:C15"/>
    <mergeCell ref="D15:E15"/>
    <mergeCell ref="B16:C16"/>
    <mergeCell ref="D16:E16"/>
  </mergeCells>
  <printOptions/>
  <pageMargins left="0.75" right="0.75" top="1" bottom="1" header="0.5" footer="0.5"/>
  <pageSetup horizontalDpi="600" verticalDpi="600" orientation="portrait" r:id="rId3"/>
  <drawing r:id="rId2"/>
  <legacyDrawing r:id="rId1"/>
</worksheet>
</file>

<file path=xl/worksheets/sheet16.xml><?xml version="1.0" encoding="utf-8"?>
<worksheet xmlns="http://schemas.openxmlformats.org/spreadsheetml/2006/main" xmlns:r="http://schemas.openxmlformats.org/officeDocument/2006/relationships">
  <sheetPr codeName="Sheet19">
    <tabColor indexed="26"/>
  </sheetPr>
  <dimension ref="B7:F17"/>
  <sheetViews>
    <sheetView showGridLines="0" zoomScale="115" zoomScaleNormal="115" zoomScalePageLayoutView="0" workbookViewId="0" topLeftCell="A1">
      <selection activeCell="I11" sqref="I11"/>
    </sheetView>
  </sheetViews>
  <sheetFormatPr defaultColWidth="9.140625" defaultRowHeight="12.75"/>
  <cols>
    <col min="2" max="5" width="10.7109375" style="0" customWidth="1"/>
    <col min="6" max="6" width="93.8515625" style="0" customWidth="1"/>
    <col min="7" max="12" width="21.00390625" style="0" customWidth="1"/>
  </cols>
  <sheetData>
    <row r="2" ht="18.75" customHeight="1"/>
    <row r="6" ht="12" customHeight="1" thickBot="1"/>
    <row r="7" spans="2:6" ht="39.75" customHeight="1" thickBot="1">
      <c r="B7" s="426" t="s">
        <v>175</v>
      </c>
      <c r="C7" s="427"/>
      <c r="D7" s="427" t="s">
        <v>123</v>
      </c>
      <c r="E7" s="428"/>
      <c r="F7" s="280" t="s">
        <v>165</v>
      </c>
    </row>
    <row r="8" spans="2:6" ht="67.5" customHeight="1">
      <c r="B8" s="433" t="str">
        <f>T('Actividades Projecto'!B13)</f>
        <v>Reflorestamento</v>
      </c>
      <c r="C8" s="434"/>
      <c r="D8" s="435" t="str">
        <f>IF(LEN(T('Activ. Modificadas'!L13))&gt;0,T('Activ. Modificadas'!L13),T('Activ. Modificadas'!B13))</f>
        <v>Reflorestamento expandida com uma mistura de espécie de árvores correntes e mais resistentes à seca, transitando para o plantio de árvores que consistem apenas de espécies resistentes à seca.</v>
      </c>
      <c r="E8" s="436"/>
      <c r="F8" s="293" t="s">
        <v>224</v>
      </c>
    </row>
    <row r="9" spans="2:6" ht="67.5" customHeight="1">
      <c r="B9" s="429">
        <f>T('Actividades Projecto'!B52)</f>
      </c>
      <c r="C9" s="430"/>
      <c r="D9" s="431">
        <f>IF(LEN(T('Activ. Modificadas'!L16))&gt;0,T('Activ. Modificadas'!L16),T('Activ. Modificadas'!B16))</f>
      </c>
      <c r="E9" s="432"/>
      <c r="F9" s="292"/>
    </row>
    <row r="10" spans="2:6" ht="67.5" customHeight="1">
      <c r="B10" s="429">
        <f>T('Actividades Projecto'!B91)</f>
      </c>
      <c r="C10" s="430"/>
      <c r="D10" s="431">
        <f>IF(LEN(T('Activ. Modificadas'!L19))&gt;0,T('Activ. Modificadas'!L19),T('Activ. Modificadas'!B19))</f>
      </c>
      <c r="E10" s="432"/>
      <c r="F10" s="292"/>
    </row>
    <row r="11" spans="2:6" ht="67.5" customHeight="1">
      <c r="B11" s="429">
        <f>T('Actividades Projecto'!B130)</f>
      </c>
      <c r="C11" s="430"/>
      <c r="D11" s="431">
        <f>IF(LEN(T('Activ. Modificadas'!L22))&gt;0,T('Activ. Modificadas'!L22),T('Activ. Modificadas'!B22))</f>
      </c>
      <c r="E11" s="432"/>
      <c r="F11" s="292"/>
    </row>
    <row r="12" spans="2:6" ht="67.5" customHeight="1">
      <c r="B12" s="429">
        <f>T('Actividades Projecto'!B169)</f>
      </c>
      <c r="C12" s="430"/>
      <c r="D12" s="431">
        <f>IF(LEN(T('Activ. Modificadas'!L25))&gt;0,T('Activ. Modificadas'!L25),T('Activ. Modificadas'!B25))</f>
      </c>
      <c r="E12" s="432"/>
      <c r="F12" s="292"/>
    </row>
    <row r="13" spans="2:6" ht="67.5" customHeight="1">
      <c r="B13" s="429">
        <f>T('Actividades Projecto'!B208)</f>
      </c>
      <c r="C13" s="430"/>
      <c r="D13" s="431">
        <f>IF(LEN(T('Activ. Modificadas'!L28))&gt;0,T('Activ. Modificadas'!L28),T('Activ. Modificadas'!B28))</f>
      </c>
      <c r="E13" s="432"/>
      <c r="F13" s="292"/>
    </row>
    <row r="14" spans="2:6" ht="67.5" customHeight="1">
      <c r="B14" s="429">
        <f>T('Actividades Projecto'!B247)</f>
      </c>
      <c r="C14" s="430"/>
      <c r="D14" s="431">
        <f>IF(LEN(T('Activ. Modificadas'!L31))&gt;0,T('Activ. Modificadas'!L31),T('Activ. Modificadas'!B31))</f>
      </c>
      <c r="E14" s="432"/>
      <c r="F14" s="292"/>
    </row>
    <row r="15" spans="2:6" ht="67.5" customHeight="1">
      <c r="B15" s="429">
        <f>T('Actividades Projecto'!B286)</f>
      </c>
      <c r="C15" s="430"/>
      <c r="D15" s="431">
        <f>IF(LEN(T('Activ. Modificadas'!L34))&gt;0,T('Activ. Modificadas'!L34),T('Activ. Modificadas'!B34))</f>
      </c>
      <c r="E15" s="432"/>
      <c r="F15" s="292"/>
    </row>
    <row r="16" spans="2:6" ht="67.5" customHeight="1">
      <c r="B16" s="429">
        <f>T('Actividades Projecto'!B325)</f>
      </c>
      <c r="C16" s="430"/>
      <c r="D16" s="431">
        <f>IF(LEN(T('Activ. Modificadas'!L37))&gt;0,T('Activ. Modificadas'!L37),T('Activ. Modificadas'!B37))</f>
      </c>
      <c r="E16" s="432"/>
      <c r="F16" s="292"/>
    </row>
    <row r="17" spans="2:6" ht="67.5" customHeight="1" thickBot="1">
      <c r="B17" s="437">
        <f>T('Actividades Projecto'!B364)</f>
      </c>
      <c r="C17" s="438"/>
      <c r="D17" s="439">
        <f>IF(LEN(T('Activ. Modificadas'!L40))&gt;0,T('Activ. Modificadas'!L40),T('Activ. Modificadas'!B40))</f>
      </c>
      <c r="E17" s="440"/>
      <c r="F17" s="294"/>
    </row>
  </sheetData>
  <sheetProtection selectLockedCells="1"/>
  <mergeCells count="22">
    <mergeCell ref="B17:C17"/>
    <mergeCell ref="D17:E17"/>
    <mergeCell ref="B15:C15"/>
    <mergeCell ref="D15:E15"/>
    <mergeCell ref="B16:C16"/>
    <mergeCell ref="D16:E16"/>
    <mergeCell ref="B13:C13"/>
    <mergeCell ref="D13:E13"/>
    <mergeCell ref="B14:C14"/>
    <mergeCell ref="D14:E14"/>
    <mergeCell ref="B11:C11"/>
    <mergeCell ref="D11:E11"/>
    <mergeCell ref="B12:C12"/>
    <mergeCell ref="D12:E12"/>
    <mergeCell ref="B9:C9"/>
    <mergeCell ref="D9:E9"/>
    <mergeCell ref="B10:C10"/>
    <mergeCell ref="D10:E10"/>
    <mergeCell ref="B7:C7"/>
    <mergeCell ref="D7:E7"/>
    <mergeCell ref="B8:C8"/>
    <mergeCell ref="D8:E8"/>
  </mergeCells>
  <printOptions/>
  <pageMargins left="0.75" right="0.75" top="1" bottom="1" header="0.5" footer="0.5"/>
  <pageSetup horizontalDpi="600" verticalDpi="600" orientation="portrait" r:id="rId3"/>
  <drawing r:id="rId2"/>
  <legacyDrawing r:id="rId1"/>
</worksheet>
</file>

<file path=xl/worksheets/sheet17.xml><?xml version="1.0" encoding="utf-8"?>
<worksheet xmlns="http://schemas.openxmlformats.org/spreadsheetml/2006/main" xmlns:r="http://schemas.openxmlformats.org/officeDocument/2006/relationships">
  <sheetPr codeName="Sheet12">
    <tabColor indexed="9"/>
  </sheetPr>
  <dimension ref="A2:F33"/>
  <sheetViews>
    <sheetView showGridLines="0" zoomScale="115" zoomScaleNormal="115" zoomScalePageLayoutView="0" workbookViewId="0" topLeftCell="A2">
      <selection activeCell="N9" sqref="N9"/>
    </sheetView>
  </sheetViews>
  <sheetFormatPr defaultColWidth="8.8515625" defaultRowHeight="12.75"/>
  <cols>
    <col min="1" max="1" width="3.8515625" style="153" customWidth="1"/>
    <col min="2" max="2" width="11.8515625" style="153" customWidth="1"/>
    <col min="3" max="3" width="17.7109375" style="153" customWidth="1"/>
    <col min="4" max="4" width="26.28125" style="153" customWidth="1"/>
    <col min="5" max="5" width="8.8515625" style="153" customWidth="1"/>
    <col min="6" max="6" width="15.00390625" style="153" customWidth="1"/>
    <col min="7" max="7" width="2.28125" style="153" customWidth="1"/>
    <col min="8" max="16384" width="8.8515625" style="153" customWidth="1"/>
  </cols>
  <sheetData>
    <row r="2" spans="2:4" ht="21" customHeight="1">
      <c r="B2" s="463" t="s">
        <v>203</v>
      </c>
      <c r="C2" s="381"/>
      <c r="D2" s="381"/>
    </row>
    <row r="3" spans="1:5" s="156" customFormat="1" ht="14.25" customHeight="1">
      <c r="A3" s="154"/>
      <c r="B3" s="155"/>
      <c r="C3" s="155"/>
      <c r="D3" s="155"/>
      <c r="E3" s="155"/>
    </row>
    <row r="4" spans="1:5" ht="12.75">
      <c r="A4" s="157"/>
      <c r="B4" s="214" t="s">
        <v>124</v>
      </c>
      <c r="C4" s="215"/>
      <c r="D4" s="215"/>
      <c r="E4" s="158"/>
    </row>
    <row r="5" spans="1:5" ht="12.75">
      <c r="A5" s="157"/>
      <c r="B5" s="464">
        <f>T('Informação do Projecto'!B7)</f>
      </c>
      <c r="C5" s="464"/>
      <c r="D5" s="464"/>
      <c r="E5" s="158"/>
    </row>
    <row r="6" spans="1:5" ht="15.75" customHeight="1">
      <c r="A6" s="157"/>
      <c r="B6" s="214" t="s">
        <v>125</v>
      </c>
      <c r="C6" s="215"/>
      <c r="D6" s="215"/>
      <c r="E6" s="158"/>
    </row>
    <row r="7" spans="1:5" ht="12.75">
      <c r="A7" s="157"/>
      <c r="B7" s="464">
        <f>T('Informação do Projecto'!B10)</f>
      </c>
      <c r="C7" s="464"/>
      <c r="D7" s="464"/>
      <c r="E7" s="158"/>
    </row>
    <row r="8" spans="1:5" ht="16.5" customHeight="1">
      <c r="A8" s="157"/>
      <c r="B8" s="465" t="s">
        <v>126</v>
      </c>
      <c r="C8" s="328"/>
      <c r="D8" s="328"/>
      <c r="E8" s="158"/>
    </row>
    <row r="9" spans="1:5" ht="12.75">
      <c r="A9" s="157"/>
      <c r="B9" s="464" t="str">
        <f>T('Informação do Projecto'!B12)</f>
        <v>Agencia Implementadora</v>
      </c>
      <c r="C9" s="464"/>
      <c r="D9" s="464"/>
      <c r="E9" s="158"/>
    </row>
    <row r="10" spans="1:5" ht="19.5" customHeight="1">
      <c r="A10" s="157"/>
      <c r="B10" s="461" t="s">
        <v>127</v>
      </c>
      <c r="C10" s="461"/>
      <c r="D10" s="328"/>
      <c r="E10" s="158"/>
    </row>
    <row r="11" spans="1:5" ht="30.75" customHeight="1">
      <c r="A11" s="157"/>
      <c r="B11" s="466">
        <f>T('Informação do Projecto'!B16)</f>
      </c>
      <c r="C11" s="467"/>
      <c r="D11" s="467"/>
      <c r="E11" s="158"/>
    </row>
    <row r="12" spans="1:5" ht="25.5" customHeight="1">
      <c r="A12" s="157"/>
      <c r="B12" s="461" t="s">
        <v>128</v>
      </c>
      <c r="C12" s="461"/>
      <c r="D12" s="328"/>
      <c r="E12" s="158"/>
    </row>
    <row r="13" spans="1:5" ht="27.75" customHeight="1">
      <c r="A13" s="157"/>
      <c r="B13" s="466">
        <f>T('Informação do Projecto'!B25)</f>
      </c>
      <c r="C13" s="466"/>
      <c r="D13" s="466"/>
      <c r="E13" s="158"/>
    </row>
    <row r="14" spans="1:5" ht="12.75">
      <c r="A14" s="157"/>
      <c r="B14" s="466"/>
      <c r="C14" s="466"/>
      <c r="D14" s="466"/>
      <c r="E14" s="158"/>
    </row>
    <row r="15" spans="1:6" ht="25.5">
      <c r="A15" s="157"/>
      <c r="B15" s="161" t="s">
        <v>129</v>
      </c>
      <c r="C15" s="161" t="s">
        <v>97</v>
      </c>
      <c r="D15" s="161" t="s">
        <v>130</v>
      </c>
      <c r="E15" s="441" t="s">
        <v>131</v>
      </c>
      <c r="F15" s="462"/>
    </row>
    <row r="16" spans="1:6" ht="23.25" customHeight="1">
      <c r="A16" s="157"/>
      <c r="B16" s="448" t="str">
        <f>IF(LEN(T('Actuais Riscos Climáticos'!C12))&gt;0,T('Actuais Riscos Climáticos'!C12),"")</f>
        <v>Seca</v>
      </c>
      <c r="C16" s="451" t="str">
        <f>T('Actuais Riscos Climáticos'!B17)</f>
        <v>Destruição/perda  de culturas</v>
      </c>
      <c r="D16" s="451" t="str">
        <f>T(riskcontrols!B18)</f>
        <v>Trabalhos eventuais</v>
      </c>
      <c r="E16" s="453">
        <f>T('Actuais Riscos Climáticos'!H17)</f>
      </c>
      <c r="F16" s="454"/>
    </row>
    <row r="17" spans="1:6" ht="23.25" customHeight="1">
      <c r="A17" s="164"/>
      <c r="B17" s="449"/>
      <c r="C17" s="452"/>
      <c r="D17" s="452"/>
      <c r="E17" s="455"/>
      <c r="F17" s="456"/>
    </row>
    <row r="18" spans="1:6" ht="23.25" customHeight="1">
      <c r="A18" s="460"/>
      <c r="B18" s="449"/>
      <c r="C18" s="442" t="str">
        <f>T('Actuais Riscos Climáticos'!B20)</f>
        <v>Perda de rendimento</v>
      </c>
      <c r="D18" s="442" t="str">
        <f>T(riskcontrols!B19)</f>
        <v>Diversificação de rendimentos</v>
      </c>
      <c r="E18" s="444">
        <f>T('Actuais Riscos Climáticos'!H20)</f>
      </c>
      <c r="F18" s="445"/>
    </row>
    <row r="19" spans="1:6" ht="23.25" customHeight="1">
      <c r="A19" s="460"/>
      <c r="B19" s="449"/>
      <c r="C19" s="443"/>
      <c r="D19" s="443"/>
      <c r="E19" s="446"/>
      <c r="F19" s="447"/>
    </row>
    <row r="20" spans="1:6" ht="23.25" customHeight="1">
      <c r="A20" s="164"/>
      <c r="B20" s="449"/>
      <c r="C20" s="457" t="str">
        <f>T('Actuais Riscos Climáticos'!B23)</f>
        <v>Epidemias</v>
      </c>
      <c r="D20" s="457" t="str">
        <f>T(riskcontrols!B20)</f>
        <v>Uso de medicina tradicional</v>
      </c>
      <c r="E20" s="458">
        <f>T('Actuais Riscos Climáticos'!H23)</f>
      </c>
      <c r="F20" s="459"/>
    </row>
    <row r="21" spans="1:6" ht="23.25" customHeight="1">
      <c r="A21" s="157"/>
      <c r="B21" s="449"/>
      <c r="C21" s="451"/>
      <c r="D21" s="451"/>
      <c r="E21" s="453"/>
      <c r="F21" s="454"/>
    </row>
    <row r="22" spans="1:6" ht="23.25" customHeight="1">
      <c r="A22" s="164"/>
      <c r="B22" s="448">
        <f>IF(LEN(T('Actuais Riscos Climáticos'!C27))&gt;0,T('Actuais Riscos Climáticos'!C27),"")</f>
      </c>
      <c r="C22" s="451">
        <f>T('Actuais Riscos Climáticos'!B32)</f>
      </c>
      <c r="D22" s="451">
        <f>T(riskcontrols!B21)</f>
      </c>
      <c r="E22" s="453">
        <f>T('Actuais Riscos Climáticos'!H32)</f>
      </c>
      <c r="F22" s="454"/>
    </row>
    <row r="23" spans="1:6" ht="23.25" customHeight="1">
      <c r="A23" s="164"/>
      <c r="B23" s="449"/>
      <c r="C23" s="452"/>
      <c r="D23" s="452"/>
      <c r="E23" s="455"/>
      <c r="F23" s="456"/>
    </row>
    <row r="24" spans="1:6" ht="23.25" customHeight="1">
      <c r="A24" s="460"/>
      <c r="B24" s="449"/>
      <c r="C24" s="442">
        <f>T('Actuais Riscos Climáticos'!B35)</f>
      </c>
      <c r="D24" s="442">
        <f>T(riskcontrols!B22)</f>
      </c>
      <c r="E24" s="444">
        <f>T('Actuais Riscos Climáticos'!H35)</f>
      </c>
      <c r="F24" s="445"/>
    </row>
    <row r="25" spans="1:6" ht="23.25" customHeight="1">
      <c r="A25" s="460"/>
      <c r="B25" s="449"/>
      <c r="C25" s="443"/>
      <c r="D25" s="443"/>
      <c r="E25" s="446"/>
      <c r="F25" s="447"/>
    </row>
    <row r="26" spans="1:6" ht="23.25" customHeight="1">
      <c r="A26" s="164"/>
      <c r="B26" s="449"/>
      <c r="C26" s="457">
        <f>T('Actuais Riscos Climáticos'!B38)</f>
      </c>
      <c r="D26" s="457">
        <f>T(riskcontrols!B23)</f>
      </c>
      <c r="E26" s="458">
        <f>T('Actuais Riscos Climáticos'!H38)</f>
      </c>
      <c r="F26" s="459"/>
    </row>
    <row r="27" spans="1:6" ht="23.25" customHeight="1">
      <c r="A27" s="158"/>
      <c r="B27" s="449"/>
      <c r="C27" s="451"/>
      <c r="D27" s="451"/>
      <c r="E27" s="453"/>
      <c r="F27" s="454"/>
    </row>
    <row r="28" spans="1:6" ht="23.25" customHeight="1">
      <c r="A28" s="158"/>
      <c r="B28" s="448">
        <f>IF(LEN(T('Actuais Riscos Climáticos'!C42))&gt;0,T('Actuais Riscos Climáticos'!C42),"")</f>
      </c>
      <c r="C28" s="451">
        <f>T('Actuais Riscos Climáticos'!B47)</f>
      </c>
      <c r="D28" s="451">
        <f>T(riskcontrols!B24)</f>
      </c>
      <c r="E28" s="453">
        <f>T('Actuais Riscos Climáticos'!H47)</f>
      </c>
      <c r="F28" s="454"/>
    </row>
    <row r="29" spans="1:6" ht="23.25" customHeight="1">
      <c r="A29" s="158"/>
      <c r="B29" s="449"/>
      <c r="C29" s="452"/>
      <c r="D29" s="452"/>
      <c r="E29" s="455"/>
      <c r="F29" s="456"/>
    </row>
    <row r="30" spans="1:6" ht="23.25" customHeight="1">
      <c r="A30" s="441"/>
      <c r="B30" s="449"/>
      <c r="C30" s="442">
        <f>T('Actuais Riscos Climáticos'!B50)</f>
      </c>
      <c r="D30" s="442">
        <f>T(riskcontrols!B25)</f>
      </c>
      <c r="E30" s="444">
        <f>T('Actuais Riscos Climáticos'!H50)</f>
      </c>
      <c r="F30" s="445"/>
    </row>
    <row r="31" spans="1:6" ht="23.25" customHeight="1">
      <c r="A31" s="441"/>
      <c r="B31" s="449"/>
      <c r="C31" s="443"/>
      <c r="D31" s="443"/>
      <c r="E31" s="446"/>
      <c r="F31" s="447"/>
    </row>
    <row r="32" spans="2:6" ht="23.25" customHeight="1">
      <c r="B32" s="449"/>
      <c r="C32" s="457">
        <f>T('Actuais Riscos Climáticos'!B53)</f>
      </c>
      <c r="D32" s="457">
        <f>T(riskcontrols!B26)</f>
      </c>
      <c r="E32" s="458">
        <f>T('Actuais Riscos Climáticos'!H53)</f>
      </c>
      <c r="F32" s="459"/>
    </row>
    <row r="33" spans="2:6" ht="23.25" customHeight="1">
      <c r="B33" s="450"/>
      <c r="C33" s="451"/>
      <c r="D33" s="451"/>
      <c r="E33" s="453"/>
      <c r="F33" s="454"/>
    </row>
  </sheetData>
  <sheetProtection selectLockedCells="1"/>
  <mergeCells count="43">
    <mergeCell ref="E15:F15"/>
    <mergeCell ref="D26:D27"/>
    <mergeCell ref="E26:F27"/>
    <mergeCell ref="B2:D2"/>
    <mergeCell ref="B5:D5"/>
    <mergeCell ref="B7:D7"/>
    <mergeCell ref="B9:D9"/>
    <mergeCell ref="B8:D8"/>
    <mergeCell ref="B13:D14"/>
    <mergeCell ref="B11:D11"/>
    <mergeCell ref="B12:D12"/>
    <mergeCell ref="B10:D10"/>
    <mergeCell ref="A18:A19"/>
    <mergeCell ref="C18:C19"/>
    <mergeCell ref="D18:D19"/>
    <mergeCell ref="E18:F19"/>
    <mergeCell ref="B16:B21"/>
    <mergeCell ref="C16:C17"/>
    <mergeCell ref="D16:D17"/>
    <mergeCell ref="E16:F17"/>
    <mergeCell ref="A24:A25"/>
    <mergeCell ref="C24:C25"/>
    <mergeCell ref="D24:D25"/>
    <mergeCell ref="E24:F25"/>
    <mergeCell ref="B22:B27"/>
    <mergeCell ref="C22:C23"/>
    <mergeCell ref="C20:C21"/>
    <mergeCell ref="D20:D21"/>
    <mergeCell ref="E20:F21"/>
    <mergeCell ref="E32:F33"/>
    <mergeCell ref="D22:D23"/>
    <mergeCell ref="E22:F23"/>
    <mergeCell ref="C26:C27"/>
    <mergeCell ref="A30:A31"/>
    <mergeCell ref="C30:C31"/>
    <mergeCell ref="D30:D31"/>
    <mergeCell ref="E30:F31"/>
    <mergeCell ref="B28:B33"/>
    <mergeCell ref="C28:C29"/>
    <mergeCell ref="D28:D29"/>
    <mergeCell ref="E28:F29"/>
    <mergeCell ref="C32:C33"/>
    <mergeCell ref="D32:D33"/>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codeName="Sheet13">
    <tabColor indexed="9"/>
  </sheetPr>
  <dimension ref="A1:EH532"/>
  <sheetViews>
    <sheetView showGridLines="0" zoomScalePageLayoutView="0" workbookViewId="0" topLeftCell="A34">
      <selection activeCell="AG17" sqref="AF17:AG17"/>
    </sheetView>
  </sheetViews>
  <sheetFormatPr defaultColWidth="9.140625" defaultRowHeight="12.75"/>
  <cols>
    <col min="1" max="1" width="4.00390625" style="153" customWidth="1"/>
    <col min="2" max="2" width="22.00390625" style="156" customWidth="1"/>
    <col min="3" max="3" width="25.421875" style="153" customWidth="1"/>
    <col min="4" max="6" width="3.28125" style="153" customWidth="1"/>
    <col min="7" max="8" width="3.00390625" style="153" customWidth="1"/>
    <col min="9" max="9" width="2.8515625" style="153" customWidth="1"/>
    <col min="10" max="11" width="3.00390625" style="153" customWidth="1"/>
    <col min="12" max="12" width="3.140625" style="153" customWidth="1"/>
    <col min="13" max="13" width="2.8515625" style="153" customWidth="1"/>
    <col min="14" max="14" width="3.00390625" style="153" customWidth="1"/>
    <col min="15" max="15" width="3.140625" style="153" customWidth="1"/>
    <col min="16" max="17" width="2.8515625" style="153" customWidth="1"/>
    <col min="18" max="18" width="3.00390625" style="153" customWidth="1"/>
    <col min="19" max="19" width="2.8515625" style="153" customWidth="1"/>
    <col min="20" max="21" width="3.140625" style="153" customWidth="1"/>
    <col min="22" max="33" width="3.140625" style="158" customWidth="1"/>
    <col min="34" max="34" width="2.7109375" style="158" customWidth="1"/>
    <col min="35" max="138" width="9.140625" style="158" customWidth="1"/>
    <col min="139" max="16384" width="9.140625" style="153" customWidth="1"/>
  </cols>
  <sheetData>
    <row r="1" spans="2:137" s="156" customFormat="1" ht="12.75">
      <c r="B1" s="155"/>
      <c r="C1" s="155"/>
      <c r="D1" s="155"/>
      <c r="E1" s="155"/>
      <c r="F1" s="155"/>
      <c r="G1" s="155"/>
      <c r="H1" s="155"/>
      <c r="I1" s="155"/>
      <c r="J1" s="155"/>
      <c r="K1" s="155"/>
      <c r="L1" s="155"/>
      <c r="M1" s="155"/>
      <c r="N1" s="155"/>
      <c r="O1" s="155"/>
      <c r="P1" s="155"/>
      <c r="Q1" s="155"/>
      <c r="R1" s="155"/>
      <c r="S1" s="155"/>
      <c r="T1" s="155"/>
      <c r="U1" s="167"/>
      <c r="V1" s="167"/>
      <c r="W1" s="167"/>
      <c r="X1" s="167"/>
      <c r="Y1" s="167"/>
      <c r="Z1" s="167"/>
      <c r="AA1" s="167"/>
      <c r="AB1" s="167"/>
      <c r="AC1" s="167"/>
      <c r="AD1" s="167"/>
      <c r="AE1" s="167"/>
      <c r="AF1" s="167"/>
      <c r="AG1" s="167"/>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row>
    <row r="2" spans="2:137" s="156" customFormat="1" ht="18.75" customHeight="1">
      <c r="B2" s="496" t="s">
        <v>212</v>
      </c>
      <c r="C2" s="497"/>
      <c r="D2" s="497"/>
      <c r="E2" s="497"/>
      <c r="F2" s="497"/>
      <c r="G2" s="497"/>
      <c r="H2" s="497"/>
      <c r="I2" s="497"/>
      <c r="J2" s="497"/>
      <c r="K2" s="497"/>
      <c r="L2" s="497"/>
      <c r="M2" s="497"/>
      <c r="N2" s="497"/>
      <c r="O2" s="497"/>
      <c r="P2" s="497"/>
      <c r="Q2" s="497"/>
      <c r="R2" s="497"/>
      <c r="S2" s="497"/>
      <c r="T2" s="497"/>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row>
    <row r="3" spans="2:137" s="156" customFormat="1" ht="12.75">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row>
    <row r="4" spans="2:138" ht="12.75">
      <c r="B4" s="214" t="s">
        <v>124</v>
      </c>
      <c r="C4" s="215"/>
      <c r="D4" s="215"/>
      <c r="E4" s="215"/>
      <c r="F4" s="215"/>
      <c r="G4" s="215"/>
      <c r="H4" s="215"/>
      <c r="I4" s="215"/>
      <c r="J4" s="215"/>
      <c r="K4" s="215"/>
      <c r="L4" s="215"/>
      <c r="M4" s="215"/>
      <c r="N4" s="215"/>
      <c r="O4" s="215"/>
      <c r="P4" s="215"/>
      <c r="Q4" s="215"/>
      <c r="R4" s="215"/>
      <c r="S4" s="215"/>
      <c r="T4" s="215"/>
      <c r="U4" s="158"/>
      <c r="EH4" s="153"/>
    </row>
    <row r="5" spans="2:138" ht="12.75">
      <c r="B5" s="464">
        <f>T('Informação do Projecto'!B7)</f>
      </c>
      <c r="C5" s="464"/>
      <c r="D5" s="464"/>
      <c r="E5" s="464"/>
      <c r="F5" s="464"/>
      <c r="G5" s="464"/>
      <c r="H5" s="464"/>
      <c r="I5" s="464"/>
      <c r="J5" s="464"/>
      <c r="K5" s="464"/>
      <c r="L5" s="464"/>
      <c r="M5" s="464"/>
      <c r="N5" s="464"/>
      <c r="O5" s="464"/>
      <c r="P5" s="464"/>
      <c r="Q5" s="464"/>
      <c r="R5" s="464"/>
      <c r="S5" s="464"/>
      <c r="T5" s="464"/>
      <c r="U5" s="158"/>
      <c r="EH5" s="153"/>
    </row>
    <row r="6" spans="2:138" ht="18" customHeight="1">
      <c r="B6" s="214" t="s">
        <v>125</v>
      </c>
      <c r="C6" s="215"/>
      <c r="D6" s="215"/>
      <c r="E6" s="215"/>
      <c r="F6" s="215"/>
      <c r="G6" s="215"/>
      <c r="H6" s="215"/>
      <c r="I6" s="215"/>
      <c r="J6" s="215"/>
      <c r="K6" s="215"/>
      <c r="L6" s="215"/>
      <c r="M6" s="215"/>
      <c r="N6" s="215"/>
      <c r="O6" s="215"/>
      <c r="P6" s="215"/>
      <c r="Q6" s="215"/>
      <c r="R6" s="215"/>
      <c r="S6" s="215"/>
      <c r="T6" s="215"/>
      <c r="U6" s="158"/>
      <c r="EH6" s="153"/>
    </row>
    <row r="7" spans="2:138" ht="12.75">
      <c r="B7" s="464">
        <f>T('Informação do Projecto'!B10)</f>
      </c>
      <c r="C7" s="464"/>
      <c r="D7" s="464"/>
      <c r="E7" s="464"/>
      <c r="F7" s="464"/>
      <c r="G7" s="464"/>
      <c r="H7" s="464"/>
      <c r="I7" s="464"/>
      <c r="J7" s="464"/>
      <c r="K7" s="464"/>
      <c r="L7" s="464"/>
      <c r="M7" s="464"/>
      <c r="N7" s="464"/>
      <c r="O7" s="464"/>
      <c r="P7" s="464"/>
      <c r="Q7" s="464"/>
      <c r="R7" s="464"/>
      <c r="S7" s="464"/>
      <c r="T7" s="464"/>
      <c r="U7" s="158"/>
      <c r="EH7" s="153"/>
    </row>
    <row r="8" spans="2:138" ht="30.75" customHeight="1">
      <c r="B8" s="465" t="s">
        <v>176</v>
      </c>
      <c r="C8" s="498"/>
      <c r="D8" s="215"/>
      <c r="E8" s="215"/>
      <c r="F8" s="215"/>
      <c r="G8" s="215"/>
      <c r="H8" s="215"/>
      <c r="I8" s="215"/>
      <c r="J8" s="215"/>
      <c r="K8" s="215"/>
      <c r="L8" s="215"/>
      <c r="M8" s="215"/>
      <c r="N8" s="215"/>
      <c r="O8" s="215"/>
      <c r="P8" s="215"/>
      <c r="Q8" s="215"/>
      <c r="R8" s="215"/>
      <c r="S8" s="215"/>
      <c r="T8" s="215"/>
      <c r="U8" s="158"/>
      <c r="EH8" s="153"/>
    </row>
    <row r="9" spans="2:138" ht="12.75">
      <c r="B9" s="464">
        <f>T('Informação do Projecto'!B13)</f>
      </c>
      <c r="C9" s="464"/>
      <c r="D9" s="464"/>
      <c r="E9" s="464"/>
      <c r="F9" s="464"/>
      <c r="G9" s="464"/>
      <c r="H9" s="464"/>
      <c r="I9" s="464"/>
      <c r="J9" s="464"/>
      <c r="K9" s="464"/>
      <c r="L9" s="464"/>
      <c r="M9" s="464"/>
      <c r="N9" s="464"/>
      <c r="O9" s="464"/>
      <c r="P9" s="464"/>
      <c r="Q9" s="464"/>
      <c r="R9" s="464"/>
      <c r="S9" s="464"/>
      <c r="T9" s="464"/>
      <c r="U9" s="158"/>
      <c r="EH9" s="153"/>
    </row>
    <row r="10" spans="2:138" ht="21.75" customHeight="1">
      <c r="B10" s="461" t="s">
        <v>132</v>
      </c>
      <c r="C10" s="461"/>
      <c r="D10" s="215"/>
      <c r="E10" s="215"/>
      <c r="F10" s="215"/>
      <c r="G10" s="215"/>
      <c r="H10" s="215"/>
      <c r="I10" s="215"/>
      <c r="J10" s="215"/>
      <c r="K10" s="215"/>
      <c r="L10" s="215"/>
      <c r="M10" s="215"/>
      <c r="N10" s="215"/>
      <c r="O10" s="215"/>
      <c r="P10" s="215"/>
      <c r="Q10" s="215"/>
      <c r="R10" s="215"/>
      <c r="S10" s="215"/>
      <c r="T10" s="215"/>
      <c r="U10" s="158"/>
      <c r="EH10" s="153"/>
    </row>
    <row r="11" spans="2:138" ht="12.75">
      <c r="B11" s="466">
        <f>T('Informação do Projecto'!B16)</f>
      </c>
      <c r="C11" s="466"/>
      <c r="D11" s="466"/>
      <c r="E11" s="466"/>
      <c r="F11" s="466"/>
      <c r="G11" s="466"/>
      <c r="H11" s="466"/>
      <c r="I11" s="466"/>
      <c r="J11" s="466"/>
      <c r="K11" s="466"/>
      <c r="L11" s="466"/>
      <c r="M11" s="466"/>
      <c r="N11" s="466"/>
      <c r="O11" s="466"/>
      <c r="P11" s="466"/>
      <c r="Q11" s="466"/>
      <c r="R11" s="466"/>
      <c r="S11" s="466"/>
      <c r="T11" s="466"/>
      <c r="U11" s="158"/>
      <c r="EH11" s="153"/>
    </row>
    <row r="12" spans="2:138" ht="12.75">
      <c r="B12" s="466"/>
      <c r="C12" s="466"/>
      <c r="D12" s="466"/>
      <c r="E12" s="466"/>
      <c r="F12" s="466"/>
      <c r="G12" s="466"/>
      <c r="H12" s="466"/>
      <c r="I12" s="466"/>
      <c r="J12" s="466"/>
      <c r="K12" s="466"/>
      <c r="L12" s="466"/>
      <c r="M12" s="466"/>
      <c r="N12" s="466"/>
      <c r="O12" s="466"/>
      <c r="P12" s="466"/>
      <c r="Q12" s="466"/>
      <c r="R12" s="466"/>
      <c r="S12" s="466"/>
      <c r="T12" s="466"/>
      <c r="U12" s="158"/>
      <c r="EH12" s="153"/>
    </row>
    <row r="13" spans="2:138" ht="12.75">
      <c r="B13" s="466"/>
      <c r="C13" s="466"/>
      <c r="D13" s="466"/>
      <c r="E13" s="466"/>
      <c r="F13" s="466"/>
      <c r="G13" s="466"/>
      <c r="H13" s="466"/>
      <c r="I13" s="466"/>
      <c r="J13" s="466"/>
      <c r="K13" s="466"/>
      <c r="L13" s="466"/>
      <c r="M13" s="466"/>
      <c r="N13" s="466"/>
      <c r="O13" s="466"/>
      <c r="P13" s="466"/>
      <c r="Q13" s="466"/>
      <c r="R13" s="466"/>
      <c r="S13" s="466"/>
      <c r="T13" s="466"/>
      <c r="U13" s="158"/>
      <c r="EH13" s="153"/>
    </row>
    <row r="14" spans="2:138" ht="15.75" customHeight="1">
      <c r="B14" s="461" t="s">
        <v>213</v>
      </c>
      <c r="C14" s="461"/>
      <c r="D14" s="484"/>
      <c r="E14" s="484"/>
      <c r="F14" s="484"/>
      <c r="G14" s="484"/>
      <c r="H14" s="484"/>
      <c r="I14" s="484"/>
      <c r="J14" s="484"/>
      <c r="K14" s="484"/>
      <c r="L14" s="484"/>
      <c r="M14" s="255"/>
      <c r="N14" s="255"/>
      <c r="O14" s="255"/>
      <c r="P14" s="255"/>
      <c r="Q14" s="255"/>
      <c r="R14" s="255"/>
      <c r="S14" s="255"/>
      <c r="T14" s="255"/>
      <c r="U14" s="158"/>
      <c r="EH14" s="153"/>
    </row>
    <row r="15" spans="2:138" ht="12.75">
      <c r="B15" s="466">
        <f>T('Informação do Projecto'!B25)</f>
      </c>
      <c r="C15" s="466"/>
      <c r="D15" s="466"/>
      <c r="E15" s="466"/>
      <c r="F15" s="466"/>
      <c r="G15" s="466"/>
      <c r="H15" s="466"/>
      <c r="I15" s="466"/>
      <c r="J15" s="466"/>
      <c r="K15" s="466"/>
      <c r="L15" s="466"/>
      <c r="M15" s="466"/>
      <c r="N15" s="466"/>
      <c r="O15" s="466"/>
      <c r="P15" s="466"/>
      <c r="Q15" s="466"/>
      <c r="R15" s="466"/>
      <c r="S15" s="466"/>
      <c r="T15" s="466"/>
      <c r="U15" s="158"/>
      <c r="EH15" s="153"/>
    </row>
    <row r="16" spans="2:138" ht="12.75">
      <c r="B16" s="466"/>
      <c r="C16" s="466"/>
      <c r="D16" s="466"/>
      <c r="E16" s="466"/>
      <c r="F16" s="466"/>
      <c r="G16" s="466"/>
      <c r="H16" s="466"/>
      <c r="I16" s="466"/>
      <c r="J16" s="466"/>
      <c r="K16" s="466"/>
      <c r="L16" s="466"/>
      <c r="M16" s="466"/>
      <c r="N16" s="466"/>
      <c r="O16" s="466"/>
      <c r="P16" s="466"/>
      <c r="Q16" s="466"/>
      <c r="R16" s="466"/>
      <c r="S16" s="466"/>
      <c r="T16" s="466"/>
      <c r="U16" s="158"/>
      <c r="EH16" s="153"/>
    </row>
    <row r="17" spans="2:138" ht="12.75">
      <c r="B17" s="466"/>
      <c r="C17" s="466"/>
      <c r="D17" s="466"/>
      <c r="E17" s="466"/>
      <c r="F17" s="466"/>
      <c r="G17" s="466"/>
      <c r="H17" s="466"/>
      <c r="I17" s="466"/>
      <c r="J17" s="466"/>
      <c r="K17" s="466"/>
      <c r="L17" s="466"/>
      <c r="M17" s="466"/>
      <c r="N17" s="466"/>
      <c r="O17" s="466"/>
      <c r="P17" s="466"/>
      <c r="Q17" s="466"/>
      <c r="R17" s="466"/>
      <c r="S17" s="466"/>
      <c r="T17" s="466"/>
      <c r="U17" s="158"/>
      <c r="EH17" s="153"/>
    </row>
    <row r="18" spans="2:138" ht="12.75">
      <c r="B18" s="159"/>
      <c r="C18" s="159"/>
      <c r="D18" s="159"/>
      <c r="E18" s="159"/>
      <c r="F18" s="159"/>
      <c r="G18" s="159"/>
      <c r="H18" s="159"/>
      <c r="I18" s="159"/>
      <c r="J18" s="159"/>
      <c r="K18" s="159"/>
      <c r="L18" s="159"/>
      <c r="M18" s="159"/>
      <c r="N18" s="159"/>
      <c r="O18" s="159"/>
      <c r="P18" s="159"/>
      <c r="Q18" s="159"/>
      <c r="R18" s="159"/>
      <c r="S18" s="159"/>
      <c r="T18" s="159"/>
      <c r="U18" s="158"/>
      <c r="EH18" s="153"/>
    </row>
    <row r="19" spans="2:138" ht="12.75" customHeight="1">
      <c r="B19" s="468" t="s">
        <v>214</v>
      </c>
      <c r="C19" s="486"/>
      <c r="D19" s="486"/>
      <c r="E19" s="486"/>
      <c r="F19" s="486"/>
      <c r="G19" s="486"/>
      <c r="H19" s="486"/>
      <c r="I19" s="486"/>
      <c r="J19" s="486"/>
      <c r="K19" s="486"/>
      <c r="L19" s="486"/>
      <c r="M19" s="486"/>
      <c r="N19" s="486"/>
      <c r="O19" s="486"/>
      <c r="P19" s="486"/>
      <c r="Q19" s="486"/>
      <c r="R19" s="486"/>
      <c r="S19" s="486"/>
      <c r="T19" s="486"/>
      <c r="U19" s="487"/>
      <c r="DW19" s="153"/>
      <c r="DX19" s="153"/>
      <c r="DY19" s="153"/>
      <c r="DZ19" s="153"/>
      <c r="EA19" s="153"/>
      <c r="EB19" s="153"/>
      <c r="EC19" s="153"/>
      <c r="ED19" s="153"/>
      <c r="EE19" s="153"/>
      <c r="EF19" s="153"/>
      <c r="EG19" s="153"/>
      <c r="EH19" s="153"/>
    </row>
    <row r="20" spans="2:138" ht="12.75">
      <c r="B20" s="488"/>
      <c r="C20" s="489"/>
      <c r="D20" s="489"/>
      <c r="E20" s="489"/>
      <c r="F20" s="489"/>
      <c r="G20" s="489"/>
      <c r="H20" s="489"/>
      <c r="I20" s="489"/>
      <c r="J20" s="489"/>
      <c r="K20" s="489"/>
      <c r="L20" s="489"/>
      <c r="M20" s="489"/>
      <c r="N20" s="489"/>
      <c r="O20" s="489"/>
      <c r="P20" s="489"/>
      <c r="Q20" s="489"/>
      <c r="R20" s="489"/>
      <c r="S20" s="489"/>
      <c r="T20" s="489"/>
      <c r="U20" s="490"/>
      <c r="DW20" s="153"/>
      <c r="DX20" s="153"/>
      <c r="DY20" s="153"/>
      <c r="DZ20" s="153"/>
      <c r="EA20" s="153"/>
      <c r="EB20" s="153"/>
      <c r="EC20" s="153"/>
      <c r="ED20" s="153"/>
      <c r="EE20" s="153"/>
      <c r="EF20" s="153"/>
      <c r="EG20" s="153"/>
      <c r="EH20" s="153"/>
    </row>
    <row r="21" spans="2:138" ht="13.5" customHeight="1">
      <c r="B21" s="491"/>
      <c r="C21" s="492"/>
      <c r="D21" s="492"/>
      <c r="E21" s="492"/>
      <c r="F21" s="492"/>
      <c r="G21" s="492"/>
      <c r="H21" s="492"/>
      <c r="I21" s="492"/>
      <c r="J21" s="492"/>
      <c r="K21" s="492"/>
      <c r="L21" s="492"/>
      <c r="M21" s="492"/>
      <c r="N21" s="492"/>
      <c r="O21" s="492"/>
      <c r="P21" s="492"/>
      <c r="Q21" s="492"/>
      <c r="R21" s="492"/>
      <c r="S21" s="492"/>
      <c r="T21" s="492"/>
      <c r="U21" s="493"/>
      <c r="DJ21" s="153"/>
      <c r="DK21" s="153"/>
      <c r="DL21" s="153"/>
      <c r="DM21" s="153"/>
      <c r="DN21" s="153"/>
      <c r="DO21" s="153"/>
      <c r="DP21" s="153"/>
      <c r="DQ21" s="153"/>
      <c r="DR21" s="153"/>
      <c r="DS21" s="153"/>
      <c r="DT21" s="153"/>
      <c r="DU21" s="153"/>
      <c r="DV21" s="153"/>
      <c r="DW21" s="153"/>
      <c r="DX21" s="153"/>
      <c r="DY21" s="153"/>
      <c r="DZ21" s="153"/>
      <c r="EA21" s="153"/>
      <c r="EB21" s="153"/>
      <c r="EC21" s="153"/>
      <c r="ED21" s="153"/>
      <c r="EE21" s="153"/>
      <c r="EF21" s="153"/>
      <c r="EG21" s="153"/>
      <c r="EH21" s="153"/>
    </row>
    <row r="22" spans="2:138" ht="26.25" customHeight="1">
      <c r="B22" s="254"/>
      <c r="C22" s="261" t="s">
        <v>133</v>
      </c>
      <c r="D22" s="485" t="str">
        <f>T('Actuais Riscos Climáticos'!C12)</f>
        <v>Seca</v>
      </c>
      <c r="E22" s="482"/>
      <c r="F22" s="482"/>
      <c r="G22" s="482"/>
      <c r="H22" s="482"/>
      <c r="I22" s="483"/>
      <c r="J22" s="485">
        <f>T('Actuais Riscos Climáticos'!C27)</f>
      </c>
      <c r="K22" s="482"/>
      <c r="L22" s="482"/>
      <c r="M22" s="482"/>
      <c r="N22" s="482"/>
      <c r="O22" s="483"/>
      <c r="P22" s="485">
        <f>T('Actuais Riscos Climáticos'!C42)</f>
      </c>
      <c r="Q22" s="494"/>
      <c r="R22" s="494"/>
      <c r="S22" s="494"/>
      <c r="T22" s="494"/>
      <c r="U22" s="495"/>
      <c r="V22" s="104"/>
      <c r="DK22" s="153"/>
      <c r="DL22" s="153"/>
      <c r="DM22" s="153"/>
      <c r="DN22" s="153"/>
      <c r="DO22" s="153"/>
      <c r="DP22" s="153"/>
      <c r="DQ22" s="153"/>
      <c r="DR22" s="153"/>
      <c r="DS22" s="153"/>
      <c r="DT22" s="153"/>
      <c r="DU22" s="153"/>
      <c r="DV22" s="153"/>
      <c r="DW22" s="153"/>
      <c r="DX22" s="153"/>
      <c r="DY22" s="153"/>
      <c r="DZ22" s="153"/>
      <c r="EA22" s="153"/>
      <c r="EB22" s="153"/>
      <c r="EC22" s="153"/>
      <c r="ED22" s="153"/>
      <c r="EE22" s="153"/>
      <c r="EF22" s="153"/>
      <c r="EG22" s="153"/>
      <c r="EH22" s="153"/>
    </row>
    <row r="23" spans="2:138" ht="15.75" customHeight="1">
      <c r="B23" s="219"/>
      <c r="C23" s="256" t="s">
        <v>134</v>
      </c>
      <c r="D23" s="257">
        <v>0</v>
      </c>
      <c r="E23" s="258">
        <v>1</v>
      </c>
      <c r="F23" s="258">
        <v>2</v>
      </c>
      <c r="G23" s="258">
        <v>3</v>
      </c>
      <c r="H23" s="258">
        <v>4</v>
      </c>
      <c r="I23" s="227">
        <v>5</v>
      </c>
      <c r="J23" s="258">
        <v>0</v>
      </c>
      <c r="K23" s="258">
        <v>1</v>
      </c>
      <c r="L23" s="258">
        <v>2</v>
      </c>
      <c r="M23" s="258">
        <v>3</v>
      </c>
      <c r="N23" s="258">
        <v>4</v>
      </c>
      <c r="O23" s="259">
        <v>5</v>
      </c>
      <c r="P23" s="258">
        <v>0</v>
      </c>
      <c r="Q23" s="258">
        <v>1</v>
      </c>
      <c r="R23" s="258">
        <v>2</v>
      </c>
      <c r="S23" s="258">
        <v>3</v>
      </c>
      <c r="T23" s="258">
        <v>4</v>
      </c>
      <c r="U23" s="259">
        <v>5</v>
      </c>
      <c r="AD23" s="158">
        <f>T('RS --&gt; EstSob (Pgo1)'!H15)</f>
      </c>
      <c r="DK23" s="153"/>
      <c r="DL23" s="153"/>
      <c r="DM23" s="153"/>
      <c r="DN23" s="153"/>
      <c r="DO23" s="153"/>
      <c r="DP23" s="153"/>
      <c r="DQ23" s="153"/>
      <c r="DR23" s="153"/>
      <c r="DS23" s="153"/>
      <c r="DT23" s="153"/>
      <c r="DU23" s="153"/>
      <c r="DV23" s="153"/>
      <c r="DW23" s="153"/>
      <c r="DX23" s="153"/>
      <c r="DY23" s="153"/>
      <c r="DZ23" s="153"/>
      <c r="EA23" s="153"/>
      <c r="EB23" s="153"/>
      <c r="EC23" s="153"/>
      <c r="ED23" s="153"/>
      <c r="EE23" s="153"/>
      <c r="EF23" s="153"/>
      <c r="EG23" s="153"/>
      <c r="EH23" s="153"/>
    </row>
    <row r="24" spans="2:138" ht="12.75">
      <c r="B24" s="228"/>
      <c r="C24" s="220"/>
      <c r="D24" s="158"/>
      <c r="E24" s="158"/>
      <c r="F24" s="158"/>
      <c r="G24" s="158"/>
      <c r="H24" s="158"/>
      <c r="I24" s="170"/>
      <c r="J24" s="158"/>
      <c r="K24" s="158"/>
      <c r="L24" s="158"/>
      <c r="M24" s="158"/>
      <c r="N24" s="158"/>
      <c r="O24" s="170"/>
      <c r="P24" s="158"/>
      <c r="Q24" s="158"/>
      <c r="R24" s="158"/>
      <c r="S24" s="158"/>
      <c r="T24" s="158"/>
      <c r="U24" s="170"/>
      <c r="DK24" s="153"/>
      <c r="DL24" s="153"/>
      <c r="DM24" s="153"/>
      <c r="DN24" s="153"/>
      <c r="DO24" s="153"/>
      <c r="DP24" s="153"/>
      <c r="DQ24" s="153"/>
      <c r="DR24" s="153"/>
      <c r="DS24" s="153"/>
      <c r="DT24" s="153"/>
      <c r="DU24" s="153"/>
      <c r="DV24" s="153"/>
      <c r="DW24" s="153"/>
      <c r="DX24" s="153"/>
      <c r="DY24" s="153"/>
      <c r="DZ24" s="153"/>
      <c r="EA24" s="153"/>
      <c r="EB24" s="153"/>
      <c r="EC24" s="153"/>
      <c r="ED24" s="153"/>
      <c r="EE24" s="153"/>
      <c r="EF24" s="153"/>
      <c r="EG24" s="153"/>
      <c r="EH24" s="153"/>
    </row>
    <row r="25" spans="2:138" ht="12.75">
      <c r="B25" s="252" t="s">
        <v>101</v>
      </c>
      <c r="C25" s="211" t="str">
        <f>T('Recursos de Subsistência'!B8)</f>
        <v>Águas superficiais</v>
      </c>
      <c r="D25" s="235">
        <f>IF(AND('Perigo --&gt; RS'!H10=0,NOT(ISBLANK('Perigo --&gt; RS'!H10))),"X","")</f>
      </c>
      <c r="E25" s="235">
        <f>IF('Perigo --&gt; RS'!H10=1,"X","")</f>
      </c>
      <c r="F25" s="235">
        <f>IF('Perigo --&gt; RS'!H10=2,"X","")</f>
      </c>
      <c r="G25" s="235">
        <f>IF('Perigo --&gt; RS'!H10=3,"X","")</f>
      </c>
      <c r="H25" s="235">
        <f>IF('Perigo --&gt; RS'!H10=4,"X","")</f>
      </c>
      <c r="I25" s="236" t="str">
        <f>IF('Perigo --&gt; RS'!H10=5,"X","")</f>
        <v>X</v>
      </c>
      <c r="J25" s="235">
        <f>IF(AND('Perigo --&gt; RS'!K10=0,NOT(ISBLANK('Perigo --&gt; RS'!K10))),"X","")</f>
      </c>
      <c r="K25" s="235">
        <f>IF('Perigo --&gt; RS'!K10=1,"X","")</f>
      </c>
      <c r="L25" s="235">
        <f>IF('Perigo --&gt; RS'!K10=2,"X","")</f>
      </c>
      <c r="M25" s="235">
        <f>IF('Perigo --&gt; RS'!K10=3,"X","")</f>
      </c>
      <c r="N25" s="235">
        <f>IF('Perigo --&gt; RS'!K4=1,"X","")</f>
      </c>
      <c r="O25" s="236">
        <f>IF('Perigo --&gt; RS'!K10=5,"X","")</f>
      </c>
      <c r="P25" s="235">
        <f>IF(AND('Perigo --&gt; RS'!N10=0,NOT(ISBLANK('Perigo --&gt; RS'!N10))),"X","")</f>
      </c>
      <c r="Q25" s="235">
        <f>IF('Perigo --&gt; RS'!N10=1,"X","")</f>
      </c>
      <c r="R25" s="235">
        <f>IF('Perigo --&gt; RS'!N10=2,"X","")</f>
      </c>
      <c r="S25" s="235">
        <f>IF('Perigo --&gt; RS'!N10=3,"X","")</f>
      </c>
      <c r="T25" s="235">
        <f>IF('Perigo --&gt; RS'!N10=4,"X","")</f>
      </c>
      <c r="U25" s="236">
        <f>IF('Perigo --&gt; RS'!N10=5,"X","")</f>
      </c>
      <c r="DK25" s="153"/>
      <c r="DL25" s="153"/>
      <c r="DM25" s="153"/>
      <c r="DN25" s="153"/>
      <c r="DO25" s="153"/>
      <c r="DP25" s="153"/>
      <c r="DQ25" s="153"/>
      <c r="DR25" s="153"/>
      <c r="DS25" s="153"/>
      <c r="DT25" s="153"/>
      <c r="DU25" s="153"/>
      <c r="DV25" s="153"/>
      <c r="DW25" s="153"/>
      <c r="DX25" s="153"/>
      <c r="DY25" s="153"/>
      <c r="DZ25" s="153"/>
      <c r="EA25" s="153"/>
      <c r="EB25" s="153"/>
      <c r="EC25" s="153"/>
      <c r="ED25" s="153"/>
      <c r="EE25" s="153"/>
      <c r="EF25" s="153"/>
      <c r="EG25" s="153"/>
      <c r="EH25" s="153"/>
    </row>
    <row r="26" spans="2:138" ht="12.75">
      <c r="B26" s="252"/>
      <c r="C26" s="221" t="str">
        <f>T('Recursos de Subsistência'!B10)</f>
        <v>Terreno para agricultura</v>
      </c>
      <c r="D26" s="235">
        <f>IF(AND('Perigo --&gt; RS'!H12=0,NOT(ISBLANK('Perigo --&gt; RS'!H12))),"X","")</f>
      </c>
      <c r="E26" s="235">
        <f>IF('Perigo --&gt; RS'!H12=1,"X","")</f>
      </c>
      <c r="F26" s="235">
        <f>IF('Perigo --&gt; RS'!H12=2,"X","")</f>
      </c>
      <c r="G26" s="235">
        <f>IF('Perigo --&gt; RS'!H12=3,"X","")</f>
      </c>
      <c r="H26" s="235" t="str">
        <f>IF('Perigo --&gt; RS'!H12=4,"X","")</f>
        <v>X</v>
      </c>
      <c r="I26" s="236">
        <f>IF('Perigo --&gt; RS'!H12=5,"X","")</f>
      </c>
      <c r="J26" s="235">
        <f>IF(AND('Perigo --&gt; RS'!K12=0,NOT(ISBLANK('Perigo --&gt; RS'!K12))),"X","")</f>
      </c>
      <c r="K26" s="235">
        <f>IF('Perigo --&gt; RS'!K12=1,"X","")</f>
      </c>
      <c r="L26" s="235">
        <f>IF('Perigo --&gt; RS'!K12=2,"X","")</f>
      </c>
      <c r="M26" s="235">
        <f>IF('Perigo --&gt; RS'!K12=3,"X","")</f>
      </c>
      <c r="N26" s="235">
        <f>IF('Perigo --&gt; RS'!K12=1,"X","")</f>
      </c>
      <c r="O26" s="236">
        <f>IF('Perigo --&gt; RS'!K12=5,"X","")</f>
      </c>
      <c r="P26" s="235">
        <f>IF(AND('Perigo --&gt; RS'!N12=0,NOT(ISBLANK('Perigo --&gt; RS'!N12))),"X","")</f>
      </c>
      <c r="Q26" s="235">
        <f>IF('Perigo --&gt; RS'!N12=1,"X","")</f>
      </c>
      <c r="R26" s="235">
        <f>IF('Perigo --&gt; RS'!N12=2,"X","")</f>
      </c>
      <c r="S26" s="235">
        <f>IF('Perigo --&gt; RS'!N12=3,"X","")</f>
      </c>
      <c r="T26" s="235">
        <f>IF('Perigo --&gt; RS'!N12=4,"X","")</f>
      </c>
      <c r="U26" s="236">
        <f>IF('Perigo --&gt; RS'!N12=5,"X","")</f>
      </c>
      <c r="DK26" s="153"/>
      <c r="DL26" s="153"/>
      <c r="DM26" s="153"/>
      <c r="DN26" s="153"/>
      <c r="DO26" s="153"/>
      <c r="DP26" s="153"/>
      <c r="DQ26" s="153"/>
      <c r="DR26" s="153"/>
      <c r="DS26" s="153"/>
      <c r="DT26" s="153"/>
      <c r="DU26" s="153"/>
      <c r="DV26" s="153"/>
      <c r="DW26" s="153"/>
      <c r="DX26" s="153"/>
      <c r="DY26" s="153"/>
      <c r="DZ26" s="153"/>
      <c r="EA26" s="153"/>
      <c r="EB26" s="153"/>
      <c r="EC26" s="153"/>
      <c r="ED26" s="153"/>
      <c r="EE26" s="153"/>
      <c r="EF26" s="153"/>
      <c r="EG26" s="153"/>
      <c r="EH26" s="153"/>
    </row>
    <row r="27" spans="2:138" ht="12.75">
      <c r="B27" s="252"/>
      <c r="C27" s="211" t="str">
        <f>T('Recursos de Subsistência'!B12)</f>
        <v>Árvores</v>
      </c>
      <c r="D27" s="235">
        <f>IF(AND('Perigo --&gt; RS'!H14=0,NOT(ISBLANK('Perigo --&gt; RS'!H14))),"X","")</f>
      </c>
      <c r="E27" s="235">
        <f>IF('Perigo --&gt; RS'!H14=1,"X","")</f>
      </c>
      <c r="F27" s="235">
        <f>IF('Perigo --&gt; RS'!H14=2,"X","")</f>
      </c>
      <c r="G27" s="235" t="str">
        <f>IF('Perigo --&gt; RS'!H14=3,"X","")</f>
        <v>X</v>
      </c>
      <c r="H27" s="235">
        <f>IF('Perigo --&gt; RS'!H14=4,"X","")</f>
      </c>
      <c r="I27" s="236">
        <f>IF('Perigo --&gt; RS'!H14=5,"X","")</f>
      </c>
      <c r="J27" s="235">
        <f>IF(AND('Perigo --&gt; RS'!K14=0,NOT(ISBLANK('Perigo --&gt; RS'!K14))),"X","")</f>
      </c>
      <c r="K27" s="235">
        <f>IF('Perigo --&gt; RS'!K14=1,"X","")</f>
      </c>
      <c r="L27" s="235">
        <f>IF('Perigo --&gt; RS'!K14=2,"X","")</f>
      </c>
      <c r="M27" s="235">
        <f>IF('Perigo --&gt; RS'!K14=3,"X","")</f>
      </c>
      <c r="N27" s="235">
        <f>IF('Perigo --&gt; RS'!K14=1,"X","")</f>
      </c>
      <c r="O27" s="236">
        <f>IF('Perigo --&gt; RS'!K14=5,"X","")</f>
      </c>
      <c r="P27" s="235">
        <f>IF(AND('Perigo --&gt; RS'!N14=0,NOT(ISBLANK('Perigo --&gt; RS'!N14))),"X","")</f>
      </c>
      <c r="Q27" s="235">
        <f>IF('Perigo --&gt; RS'!N14=1,"X","")</f>
      </c>
      <c r="R27" s="235">
        <f>IF('Perigo --&gt; RS'!N14=2,"X","")</f>
      </c>
      <c r="S27" s="235">
        <f>IF('Perigo --&gt; RS'!N14=3,"X","")</f>
      </c>
      <c r="T27" s="235">
        <f>IF('Perigo --&gt; RS'!N14=4,"X","")</f>
      </c>
      <c r="U27" s="236">
        <f>IF('Perigo --&gt; RS'!N14=5,"X","")</f>
      </c>
      <c r="DK27" s="153"/>
      <c r="DL27" s="153"/>
      <c r="DM27" s="153"/>
      <c r="DN27" s="153"/>
      <c r="DO27" s="153"/>
      <c r="DP27" s="153"/>
      <c r="DQ27" s="153"/>
      <c r="DR27" s="153"/>
      <c r="DS27" s="153"/>
      <c r="DT27" s="153"/>
      <c r="DU27" s="153"/>
      <c r="DV27" s="153"/>
      <c r="DW27" s="153"/>
      <c r="DX27" s="153"/>
      <c r="DY27" s="153"/>
      <c r="DZ27" s="153"/>
      <c r="EA27" s="153"/>
      <c r="EB27" s="153"/>
      <c r="EC27" s="153"/>
      <c r="ED27" s="153"/>
      <c r="EE27" s="153"/>
      <c r="EF27" s="153"/>
      <c r="EG27" s="153"/>
      <c r="EH27" s="153"/>
    </row>
    <row r="28" spans="2:138" ht="12.75">
      <c r="B28" s="228"/>
      <c r="C28" s="221"/>
      <c r="D28" s="158"/>
      <c r="E28" s="158"/>
      <c r="F28" s="158"/>
      <c r="G28" s="158"/>
      <c r="H28" s="158"/>
      <c r="I28" s="170"/>
      <c r="J28" s="158"/>
      <c r="K28" s="158"/>
      <c r="L28" s="158"/>
      <c r="M28" s="158"/>
      <c r="N28" s="158"/>
      <c r="O28" s="170"/>
      <c r="P28" s="158"/>
      <c r="Q28" s="158"/>
      <c r="R28" s="158"/>
      <c r="S28" s="158"/>
      <c r="T28" s="158"/>
      <c r="U28" s="170"/>
      <c r="DK28" s="153"/>
      <c r="DL28" s="153"/>
      <c r="DM28" s="153"/>
      <c r="DN28" s="153"/>
      <c r="DO28" s="153"/>
      <c r="DP28" s="153"/>
      <c r="DQ28" s="153"/>
      <c r="DR28" s="153"/>
      <c r="DS28" s="153"/>
      <c r="DT28" s="153"/>
      <c r="DU28" s="153"/>
      <c r="DV28" s="153"/>
      <c r="DW28" s="153"/>
      <c r="DX28" s="153"/>
      <c r="DY28" s="153"/>
      <c r="DZ28" s="153"/>
      <c r="EA28" s="153"/>
      <c r="EB28" s="153"/>
      <c r="EC28" s="153"/>
      <c r="ED28" s="153"/>
      <c r="EE28" s="153"/>
      <c r="EF28" s="153"/>
      <c r="EG28" s="153"/>
      <c r="EH28" s="153"/>
    </row>
    <row r="29" spans="2:138" ht="12.75" customHeight="1">
      <c r="B29" s="252" t="s">
        <v>103</v>
      </c>
      <c r="C29" s="211" t="str">
        <f>T('Recursos de Subsistência'!B17)</f>
        <v>Bicicletas</v>
      </c>
      <c r="D29" s="235">
        <f>IF(AND('Perigo --&gt; RS'!H18=0,NOT(ISBLANK('Perigo --&gt; RS'!H18))),"X","")</f>
      </c>
      <c r="E29" s="235">
        <f>IF('Perigo --&gt; RS'!H18=1,"X","")</f>
      </c>
      <c r="F29" s="235" t="str">
        <f>IF('Perigo --&gt; RS'!H18=2,"X","")</f>
        <v>X</v>
      </c>
      <c r="G29" s="235">
        <f>IF('Perigo --&gt; RS'!H18=3,"X","")</f>
      </c>
      <c r="H29" s="235">
        <f>IF('Perigo --&gt; RS'!H18=4,"X","")</f>
      </c>
      <c r="I29" s="236">
        <f>IF('Perigo --&gt; RS'!H18=5,"X","")</f>
      </c>
      <c r="J29" s="235">
        <f>IF(AND('Perigo --&gt; RS'!K18=0,NOT(ISBLANK('Perigo --&gt; RS'!K18))),"X","")</f>
      </c>
      <c r="K29" s="235">
        <f>IF('Perigo --&gt; RS'!K18=1,"X","")</f>
      </c>
      <c r="L29" s="235">
        <f>IF('Perigo --&gt; RS'!K18=2,"X","")</f>
      </c>
      <c r="M29" s="235">
        <f>IF('Perigo --&gt; RS'!K18=3,"X","")</f>
      </c>
      <c r="N29" s="235">
        <f>IF('Perigo --&gt; RS'!K18=4,"X","")</f>
      </c>
      <c r="O29" s="236">
        <f>IF('Perigo --&gt; RS'!K18=5,"X","")</f>
      </c>
      <c r="P29" s="235">
        <f>IF(AND('Perigo --&gt; RS'!N18=0,NOT(ISBLANK('Perigo --&gt; RS'!N18))),"X","")</f>
      </c>
      <c r="Q29" s="235">
        <f>IF('Perigo --&gt; RS'!N18=1,"X","")</f>
      </c>
      <c r="R29" s="235">
        <f>IF('Perigo --&gt; RS'!N18=2,"X","")</f>
      </c>
      <c r="S29" s="235">
        <f>IF('Perigo --&gt; RS'!N18=3,"X","")</f>
      </c>
      <c r="T29" s="235">
        <f>IF('Perigo --&gt; RS'!N18=4,"X","")</f>
      </c>
      <c r="U29" s="236">
        <f>IF('Perigo --&gt; RS'!N18=5,"X","")</f>
      </c>
      <c r="DK29" s="153"/>
      <c r="DL29" s="153"/>
      <c r="DM29" s="153"/>
      <c r="DN29" s="153"/>
      <c r="DO29" s="153"/>
      <c r="DP29" s="153"/>
      <c r="DQ29" s="153"/>
      <c r="DR29" s="153"/>
      <c r="DS29" s="153"/>
      <c r="DT29" s="153"/>
      <c r="DU29" s="153"/>
      <c r="DV29" s="153"/>
      <c r="DW29" s="153"/>
      <c r="DX29" s="153"/>
      <c r="DY29" s="153"/>
      <c r="DZ29" s="153"/>
      <c r="EA29" s="153"/>
      <c r="EB29" s="153"/>
      <c r="EC29" s="153"/>
      <c r="ED29" s="153"/>
      <c r="EE29" s="153"/>
      <c r="EF29" s="153"/>
      <c r="EG29" s="153"/>
      <c r="EH29" s="153"/>
    </row>
    <row r="30" spans="2:138" ht="25.5">
      <c r="B30" s="252"/>
      <c r="C30" s="221" t="str">
        <f>T('Recursos de Subsistência'!B19)</f>
        <v>Infra-estruturas de irrigação</v>
      </c>
      <c r="D30" s="235">
        <f>IF(AND('Perigo --&gt; RS'!H20=0,NOT(ISBLANK('Perigo --&gt; RS'!H20))),"X","")</f>
      </c>
      <c r="E30" s="235">
        <f>IF('Perigo --&gt; RS'!H20=1,"X","")</f>
      </c>
      <c r="F30" s="235">
        <f>IF('Perigo --&gt; RS'!H20=2,"X","")</f>
      </c>
      <c r="G30" s="235">
        <f>IF('Perigo --&gt; RS'!H20=3,"X","")</f>
      </c>
      <c r="H30" s="235" t="str">
        <f>IF('Perigo --&gt; RS'!H20=4,"X","")</f>
        <v>X</v>
      </c>
      <c r="I30" s="236">
        <f>IF('Perigo --&gt; RS'!H20=5,"X","")</f>
      </c>
      <c r="J30" s="235">
        <f>IF(AND('Perigo --&gt; RS'!K20=0,NOT(ISBLANK('Perigo --&gt; RS'!K20))),"X","")</f>
      </c>
      <c r="K30" s="235">
        <f>IF('Perigo --&gt; RS'!K20=1,"X","")</f>
      </c>
      <c r="L30" s="235">
        <f>IF('Perigo --&gt; RS'!K20=2,"X","")</f>
      </c>
      <c r="M30" s="235">
        <f>IF('Perigo --&gt; RS'!K20=3,"X","")</f>
      </c>
      <c r="N30" s="235">
        <f>IF('Perigo --&gt; RS'!K20=1,"X","")</f>
      </c>
      <c r="O30" s="236">
        <f>IF('Perigo --&gt; RS'!K20=5,"X","")</f>
      </c>
      <c r="P30" s="235">
        <f>IF(AND('Perigo --&gt; RS'!N20=0,NOT(ISBLANK('Perigo --&gt; RS'!N20))),"X","")</f>
      </c>
      <c r="Q30" s="235">
        <f>IF('Perigo --&gt; RS'!N20=1,"X","")</f>
      </c>
      <c r="R30" s="235">
        <f>IF('Perigo --&gt; RS'!N20=2,"X","")</f>
      </c>
      <c r="S30" s="235">
        <f>IF('Perigo --&gt; RS'!N20=3,"X","")</f>
      </c>
      <c r="T30" s="235">
        <f>IF('Perigo --&gt; RS'!N20=4,"X","")</f>
      </c>
      <c r="U30" s="236">
        <f>IF('Perigo --&gt; RS'!N20=5,"X","")</f>
      </c>
      <c r="DK30" s="153"/>
      <c r="DL30" s="153"/>
      <c r="DM30" s="153"/>
      <c r="DN30" s="153"/>
      <c r="DO30" s="153"/>
      <c r="DP30" s="153"/>
      <c r="DQ30" s="153"/>
      <c r="DR30" s="153"/>
      <c r="DS30" s="153"/>
      <c r="DT30" s="153"/>
      <c r="DU30" s="153"/>
      <c r="DV30" s="153"/>
      <c r="DW30" s="153"/>
      <c r="DX30" s="153"/>
      <c r="DY30" s="153"/>
      <c r="DZ30" s="153"/>
      <c r="EA30" s="153"/>
      <c r="EB30" s="153"/>
      <c r="EC30" s="153"/>
      <c r="ED30" s="153"/>
      <c r="EE30" s="153"/>
      <c r="EF30" s="153"/>
      <c r="EG30" s="153"/>
      <c r="EH30" s="153"/>
    </row>
    <row r="31" spans="2:138" ht="12.75">
      <c r="B31" s="252"/>
      <c r="C31" s="211" t="str">
        <f>T('Recursos de Subsistência'!B21)</f>
        <v>Estradas</v>
      </c>
      <c r="D31" s="235">
        <f>IF(AND('Perigo --&gt; RS'!H22=0,NOT(ISBLANK('Perigo --&gt; RS'!H22))),"X","")</f>
      </c>
      <c r="E31" s="235">
        <f>IF('Perigo --&gt; RS'!H22=1,"X","")</f>
      </c>
      <c r="F31" s="235" t="str">
        <f>IF('Perigo --&gt; RS'!H22=2,"X","")</f>
        <v>X</v>
      </c>
      <c r="G31" s="235">
        <f>IF('Perigo --&gt; RS'!H22=3,"X","")</f>
      </c>
      <c r="H31" s="235">
        <f>IF('Perigo --&gt; RS'!H22=4,"X","")</f>
      </c>
      <c r="I31" s="236">
        <f>IF('Perigo --&gt; RS'!H22=5,"X","")</f>
      </c>
      <c r="J31" s="235">
        <f>IF(AND('Perigo --&gt; RS'!K22=0,NOT(ISBLANK('Perigo --&gt; RS'!K22))),"X","")</f>
      </c>
      <c r="K31" s="235">
        <f>IF('Perigo --&gt; RS'!K22=1,"X","")</f>
      </c>
      <c r="L31" s="235">
        <f>IF('Perigo --&gt; RS'!K22=2,"X","")</f>
      </c>
      <c r="M31" s="235">
        <f>IF('Perigo --&gt; RS'!K22=3,"X","")</f>
      </c>
      <c r="N31" s="235">
        <f>IF('Perigo --&gt; RS'!K22=1,"X","")</f>
      </c>
      <c r="O31" s="236">
        <f>IF('Perigo --&gt; RS'!K22=5,"X","")</f>
      </c>
      <c r="P31" s="235">
        <f>IF(AND('Perigo --&gt; RS'!N22=0,NOT(ISBLANK('Perigo --&gt; RS'!N22))),"X","")</f>
      </c>
      <c r="Q31" s="235">
        <f>IF('Perigo --&gt; RS'!N22=1,"X","")</f>
      </c>
      <c r="R31" s="235">
        <f>IF('Perigo --&gt; RS'!N22=2,"X","")</f>
      </c>
      <c r="S31" s="235">
        <f>IF('Perigo --&gt; RS'!N22=3,"X","")</f>
      </c>
      <c r="T31" s="235">
        <f>IF('Perigo --&gt; RS'!N22=4,"X","")</f>
      </c>
      <c r="U31" s="236">
        <f>IF('Perigo --&gt; RS'!N22=5,"X","")</f>
      </c>
      <c r="DK31" s="153"/>
      <c r="DL31" s="153"/>
      <c r="DM31" s="153"/>
      <c r="DN31" s="153"/>
      <c r="DO31" s="153"/>
      <c r="DP31" s="153"/>
      <c r="DQ31" s="153"/>
      <c r="DR31" s="153"/>
      <c r="DS31" s="153"/>
      <c r="DT31" s="153"/>
      <c r="DU31" s="153"/>
      <c r="DV31" s="153"/>
      <c r="DW31" s="153"/>
      <c r="DX31" s="153"/>
      <c r="DY31" s="153"/>
      <c r="DZ31" s="153"/>
      <c r="EA31" s="153"/>
      <c r="EB31" s="153"/>
      <c r="EC31" s="153"/>
      <c r="ED31" s="153"/>
      <c r="EE31" s="153"/>
      <c r="EF31" s="153"/>
      <c r="EG31" s="153"/>
      <c r="EH31" s="153"/>
    </row>
    <row r="32" spans="2:138" ht="12.75">
      <c r="B32" s="228"/>
      <c r="C32" s="211"/>
      <c r="D32" s="158"/>
      <c r="E32" s="158"/>
      <c r="F32" s="158"/>
      <c r="G32" s="158"/>
      <c r="H32" s="158"/>
      <c r="I32" s="170"/>
      <c r="J32" s="158"/>
      <c r="K32" s="158"/>
      <c r="L32" s="158"/>
      <c r="M32" s="158"/>
      <c r="N32" s="158"/>
      <c r="O32" s="170"/>
      <c r="P32" s="158"/>
      <c r="Q32" s="158"/>
      <c r="R32" s="158"/>
      <c r="S32" s="158"/>
      <c r="T32" s="158"/>
      <c r="U32" s="170"/>
      <c r="DK32" s="153"/>
      <c r="DL32" s="153"/>
      <c r="DM32" s="153"/>
      <c r="DN32" s="153"/>
      <c r="DO32" s="153"/>
      <c r="DP32" s="153"/>
      <c r="DQ32" s="153"/>
      <c r="DR32" s="153"/>
      <c r="DS32" s="153"/>
      <c r="DT32" s="153"/>
      <c r="DU32" s="153"/>
      <c r="DV32" s="153"/>
      <c r="DW32" s="153"/>
      <c r="DX32" s="153"/>
      <c r="DY32" s="153"/>
      <c r="DZ32" s="153"/>
      <c r="EA32" s="153"/>
      <c r="EB32" s="153"/>
      <c r="EC32" s="153"/>
      <c r="ED32" s="153"/>
      <c r="EE32" s="153"/>
      <c r="EF32" s="153"/>
      <c r="EG32" s="153"/>
      <c r="EH32" s="153"/>
    </row>
    <row r="33" spans="2:138" ht="12.75">
      <c r="B33" s="252" t="s">
        <v>104</v>
      </c>
      <c r="C33" s="211" t="str">
        <f>T('Recursos de Subsistência'!B27)</f>
        <v>Numerário</v>
      </c>
      <c r="D33" s="235">
        <f>IF(AND('Perigo --&gt; RS'!H26=0,NOT(ISBLANK('Perigo --&gt; RS'!H26))),"X","")</f>
      </c>
      <c r="E33" s="235">
        <f>IF('Perigo --&gt; RS'!H26=1,"X","")</f>
      </c>
      <c r="F33" s="235">
        <f>IF('Perigo --&gt; RS'!H26=2,"X","")</f>
      </c>
      <c r="G33" s="235" t="str">
        <f>IF('Perigo --&gt; RS'!H26=3,"X","")</f>
        <v>X</v>
      </c>
      <c r="H33" s="235">
        <f>IF('Perigo --&gt; RS'!H26=4,"X","")</f>
      </c>
      <c r="I33" s="236">
        <f>IF('Perigo --&gt; RS'!H26=5,"X","")</f>
      </c>
      <c r="J33" s="235">
        <f>IF(AND('Perigo --&gt; RS'!K26=0,NOT(ISBLANK('Perigo --&gt; RS'!K26))),"X","")</f>
      </c>
      <c r="K33" s="235">
        <f>IF('Perigo --&gt; RS'!K26=1,"X","")</f>
      </c>
      <c r="L33" s="235">
        <f>IF('Perigo --&gt; RS'!K26=2,"X","")</f>
      </c>
      <c r="M33" s="235">
        <f>IF('Perigo --&gt; RS'!K26=3,"X","")</f>
      </c>
      <c r="N33" s="235">
        <f>IF('Perigo --&gt; RS'!K26=1,"X","")</f>
      </c>
      <c r="O33" s="236">
        <f>IF('Perigo --&gt; RS'!K26=5,"X","")</f>
      </c>
      <c r="P33" s="235">
        <f>IF(AND('Perigo --&gt; RS'!N26=0,NOT(ISBLANK('Perigo --&gt; RS'!N26))),"X","")</f>
      </c>
      <c r="Q33" s="235">
        <f>IF('Perigo --&gt; RS'!N26=1,"X","")</f>
      </c>
      <c r="R33" s="235">
        <f>IF('Perigo --&gt; RS'!N26=2,"X","")</f>
      </c>
      <c r="S33" s="235">
        <f>IF('Perigo --&gt; RS'!N26=3,"X","")</f>
      </c>
      <c r="T33" s="235">
        <f>IF('Perigo --&gt; RS'!N26=4,"X","")</f>
      </c>
      <c r="U33" s="236">
        <f>IF('Perigo --&gt; RS'!N26=5,"X","")</f>
      </c>
      <c r="DK33" s="153"/>
      <c r="DL33" s="153"/>
      <c r="DM33" s="153"/>
      <c r="DN33" s="153"/>
      <c r="DO33" s="153"/>
      <c r="DP33" s="153"/>
      <c r="DQ33" s="153"/>
      <c r="DR33" s="153"/>
      <c r="DS33" s="153"/>
      <c r="DT33" s="153"/>
      <c r="DU33" s="153"/>
      <c r="DV33" s="153"/>
      <c r="DW33" s="153"/>
      <c r="DX33" s="153"/>
      <c r="DY33" s="153"/>
      <c r="DZ33" s="153"/>
      <c r="EA33" s="153"/>
      <c r="EB33" s="153"/>
      <c r="EC33" s="153"/>
      <c r="ED33" s="153"/>
      <c r="EE33" s="153"/>
      <c r="EF33" s="153"/>
      <c r="EG33" s="153"/>
      <c r="EH33" s="153"/>
    </row>
    <row r="34" spans="2:138" ht="12.75">
      <c r="B34" s="252"/>
      <c r="C34" s="221" t="str">
        <f>T('Recursos de Subsistência'!B29)</f>
        <v>Jóias</v>
      </c>
      <c r="D34" s="235" t="str">
        <f>IF(AND('Perigo --&gt; RS'!H28=0,NOT(ISBLANK('Perigo --&gt; RS'!H28))),"X","")</f>
        <v>X</v>
      </c>
      <c r="E34" s="235">
        <f>IF('Perigo --&gt; RS'!H28=1,"X","")</f>
      </c>
      <c r="F34" s="235">
        <f>IF('Perigo --&gt; RS'!H28=2,"X","")</f>
      </c>
      <c r="G34" s="235">
        <f>IF('Perigo --&gt; RS'!H28=3,"X","")</f>
      </c>
      <c r="H34" s="235">
        <f>IF('Perigo --&gt; RS'!H28=4,"X","")</f>
      </c>
      <c r="I34" s="236">
        <f>IF('Perigo --&gt; RS'!H28=5,"X","")</f>
      </c>
      <c r="J34" s="235">
        <f>IF(AND('Perigo --&gt; RS'!K28=0,NOT(ISBLANK('Perigo --&gt; RS'!K28))),"X","")</f>
      </c>
      <c r="K34" s="235">
        <f>IF('Perigo --&gt; RS'!K28=1,"X","")</f>
      </c>
      <c r="L34" s="235">
        <f>IF('Perigo --&gt; RS'!K28=2,"X","")</f>
      </c>
      <c r="M34" s="235">
        <f>IF('Perigo --&gt; RS'!K28=3,"X","")</f>
      </c>
      <c r="N34" s="235">
        <f>IF('Perigo --&gt; RS'!K28=1,"X","")</f>
      </c>
      <c r="O34" s="236">
        <f>IF('Perigo --&gt; RS'!K28=5,"X","")</f>
      </c>
      <c r="P34" s="235">
        <f>IF(AND('Perigo --&gt; RS'!N28=0,NOT(ISBLANK('Perigo --&gt; RS'!N28))),"X","")</f>
      </c>
      <c r="Q34" s="235">
        <f>IF('Perigo --&gt; RS'!N28=1,"X","")</f>
      </c>
      <c r="R34" s="235">
        <f>IF('Perigo --&gt; RS'!N28=2,"X","")</f>
      </c>
      <c r="S34" s="235">
        <f>IF('Perigo --&gt; RS'!N28=3,"X","")</f>
      </c>
      <c r="T34" s="235">
        <f>IF('Perigo --&gt; RS'!N28=4,"X","")</f>
      </c>
      <c r="U34" s="236">
        <f>IF('Perigo --&gt; RS'!N28=5,"X","")</f>
      </c>
      <c r="DK34" s="153"/>
      <c r="DL34" s="153"/>
      <c r="DM34" s="153"/>
      <c r="DN34" s="153"/>
      <c r="DO34" s="153"/>
      <c r="DP34" s="153"/>
      <c r="DQ34" s="153"/>
      <c r="DR34" s="153"/>
      <c r="DS34" s="153"/>
      <c r="DT34" s="153"/>
      <c r="DU34" s="153"/>
      <c r="DV34" s="153"/>
      <c r="DW34" s="153"/>
      <c r="DX34" s="153"/>
      <c r="DY34" s="153"/>
      <c r="DZ34" s="153"/>
      <c r="EA34" s="153"/>
      <c r="EB34" s="153"/>
      <c r="EC34" s="153"/>
      <c r="ED34" s="153"/>
      <c r="EE34" s="153"/>
      <c r="EF34" s="153"/>
      <c r="EG34" s="153"/>
      <c r="EH34" s="153"/>
    </row>
    <row r="35" spans="2:138" ht="12.75">
      <c r="B35" s="252"/>
      <c r="C35" s="211">
        <f>T('Recursos de Subsistência'!B31)</f>
      </c>
      <c r="D35" s="235">
        <f>IF(AND('Perigo --&gt; RS'!H30=0,NOT(ISBLANK('Perigo --&gt; RS'!H30))),"X","")</f>
      </c>
      <c r="E35" s="235">
        <f>IF('Perigo --&gt; RS'!H30=1,"X","")</f>
      </c>
      <c r="F35" s="235">
        <f>IF('Perigo --&gt; RS'!H30=2,"X","")</f>
      </c>
      <c r="G35" s="235">
        <f>IF('Perigo --&gt; RS'!H30=3,"X","")</f>
      </c>
      <c r="H35" s="235">
        <f>IF('Perigo --&gt; RS'!H30=4,"X","")</f>
      </c>
      <c r="I35" s="236">
        <f>IF('Perigo --&gt; RS'!H30=5,"X","")</f>
      </c>
      <c r="J35" s="235">
        <f>IF(AND('Perigo --&gt; RS'!K30=0,NOT(ISBLANK('Perigo --&gt; RS'!K30))),"X","")</f>
      </c>
      <c r="K35" s="235">
        <f>IF('Perigo --&gt; RS'!K30=1,"X","")</f>
      </c>
      <c r="L35" s="235">
        <f>IF('Perigo --&gt; RS'!K30=2,"X","")</f>
      </c>
      <c r="M35" s="235">
        <f>IF('Perigo --&gt; RS'!K30=3,"X","")</f>
      </c>
      <c r="N35" s="235">
        <f>IF('Perigo --&gt; RS'!K30=1,"X","")</f>
      </c>
      <c r="O35" s="236">
        <f>IF('Perigo --&gt; RS'!K30=5,"X","")</f>
      </c>
      <c r="P35" s="235">
        <f>IF(AND('Perigo --&gt; RS'!K30=0,NOT(ISBLANK('Perigo --&gt; RS'!K30))),"X","")</f>
      </c>
      <c r="Q35" s="235">
        <f>IF('Perigo --&gt; RS'!K30=1,"X","")</f>
      </c>
      <c r="R35" s="235">
        <f>IF('Perigo --&gt; RS'!K30=2,"X","")</f>
      </c>
      <c r="S35" s="235">
        <f>IF('Perigo --&gt; RS'!K30=3,"X","")</f>
      </c>
      <c r="T35" s="235">
        <f>IF('Perigo --&gt; RS'!K30=4,"X","")</f>
      </c>
      <c r="U35" s="236">
        <f>IF('Perigo --&gt; RS'!K30=5,"X","")</f>
      </c>
      <c r="DK35" s="153"/>
      <c r="DL35" s="153"/>
      <c r="DM35" s="153"/>
      <c r="DN35" s="153"/>
      <c r="DO35" s="153"/>
      <c r="DP35" s="153"/>
      <c r="DQ35" s="153"/>
      <c r="DR35" s="153"/>
      <c r="DS35" s="153"/>
      <c r="DT35" s="153"/>
      <c r="DU35" s="153"/>
      <c r="DV35" s="153"/>
      <c r="DW35" s="153"/>
      <c r="DX35" s="153"/>
      <c r="DY35" s="153"/>
      <c r="DZ35" s="153"/>
      <c r="EA35" s="153"/>
      <c r="EB35" s="153"/>
      <c r="EC35" s="153"/>
      <c r="ED35" s="153"/>
      <c r="EE35" s="153"/>
      <c r="EF35" s="153"/>
      <c r="EG35" s="153"/>
      <c r="EH35" s="153"/>
    </row>
    <row r="36" spans="2:138" ht="12.75">
      <c r="B36" s="228"/>
      <c r="C36" s="221"/>
      <c r="D36" s="158"/>
      <c r="E36" s="158"/>
      <c r="F36" s="158"/>
      <c r="G36" s="158"/>
      <c r="H36" s="158"/>
      <c r="I36" s="170"/>
      <c r="J36" s="158"/>
      <c r="K36" s="158"/>
      <c r="L36" s="158"/>
      <c r="M36" s="158"/>
      <c r="N36" s="158"/>
      <c r="O36" s="170"/>
      <c r="P36" s="158"/>
      <c r="Q36" s="158"/>
      <c r="R36" s="158"/>
      <c r="S36" s="158"/>
      <c r="T36" s="158"/>
      <c r="U36" s="170"/>
      <c r="DK36" s="153"/>
      <c r="DL36" s="153"/>
      <c r="DM36" s="153"/>
      <c r="DN36" s="153"/>
      <c r="DO36" s="153"/>
      <c r="DP36" s="153"/>
      <c r="DQ36" s="153"/>
      <c r="DR36" s="153"/>
      <c r="DS36" s="153"/>
      <c r="DT36" s="153"/>
      <c r="DU36" s="153"/>
      <c r="DV36" s="153"/>
      <c r="DW36" s="153"/>
      <c r="DX36" s="153"/>
      <c r="DY36" s="153"/>
      <c r="DZ36" s="153"/>
      <c r="EA36" s="153"/>
      <c r="EB36" s="153"/>
      <c r="EC36" s="153"/>
      <c r="ED36" s="153"/>
      <c r="EE36" s="153"/>
      <c r="EF36" s="153"/>
      <c r="EG36" s="153"/>
      <c r="EH36" s="153"/>
    </row>
    <row r="37" spans="2:138" ht="12.75" customHeight="1">
      <c r="B37" s="252" t="s">
        <v>105</v>
      </c>
      <c r="C37" s="211" t="str">
        <f>T('Recursos de Subsistência'!B36)</f>
        <v>Boa saude</v>
      </c>
      <c r="D37" s="235">
        <f>IF(AND('Perigo --&gt; RS'!H34=0,NOT(ISBLANK('Perigo --&gt; RS'!H34))),"X","")</f>
      </c>
      <c r="E37" s="235">
        <f>IF('Perigo --&gt; RS'!H34=1,"X","")</f>
      </c>
      <c r="F37" s="235">
        <f>IF('Perigo --&gt; RS'!H34=2,"X","")</f>
      </c>
      <c r="G37" s="235">
        <f>IF('Perigo --&gt; RS'!H34=3,"X","")</f>
      </c>
      <c r="H37" s="235">
        <f>IF('Perigo --&gt; RS'!H34=4,"X","")</f>
      </c>
      <c r="I37" s="236" t="str">
        <f>IF('Perigo --&gt; RS'!H34=5,"X","")</f>
        <v>X</v>
      </c>
      <c r="J37" s="235">
        <f>IF(AND('Perigo --&gt; RS'!K34=0,NOT(ISBLANK('Perigo --&gt; RS'!K34))),"X","")</f>
      </c>
      <c r="K37" s="235">
        <f>IF('Perigo --&gt; RS'!K34=1,"X","")</f>
      </c>
      <c r="L37" s="235">
        <f>IF('Perigo --&gt; RS'!K34=2,"X","")</f>
      </c>
      <c r="M37" s="235">
        <f>IF('Perigo --&gt; RS'!K34=3,"X","")</f>
      </c>
      <c r="N37" s="235">
        <f>IF('Perigo --&gt; RS'!K34=1,"X","")</f>
      </c>
      <c r="O37" s="236">
        <f>IF('Perigo --&gt; RS'!K34=5,"X","")</f>
      </c>
      <c r="P37" s="235">
        <f>IF(AND('Perigo --&gt; RS'!N34=0,NOT(ISBLANK('Perigo --&gt; RS'!N34))),"X","")</f>
      </c>
      <c r="Q37" s="235">
        <f>IF('Perigo --&gt; RS'!N34=1,"X","")</f>
      </c>
      <c r="R37" s="235">
        <f>IF('Perigo --&gt; RS'!N34=2,"X","")</f>
      </c>
      <c r="S37" s="235">
        <f>IF('Perigo --&gt; RS'!N34=3,"X","")</f>
      </c>
      <c r="T37" s="235">
        <f>IF('Perigo --&gt; RS'!N34=4,"X","")</f>
      </c>
      <c r="U37" s="236">
        <f>IF('Perigo --&gt; RS'!N34=5,"X","")</f>
      </c>
      <c r="DK37" s="153"/>
      <c r="DL37" s="153"/>
      <c r="DM37" s="153"/>
      <c r="DN37" s="153"/>
      <c r="DO37" s="153"/>
      <c r="DP37" s="153"/>
      <c r="DQ37" s="153"/>
      <c r="DR37" s="153"/>
      <c r="DS37" s="153"/>
      <c r="DT37" s="153"/>
      <c r="DU37" s="153"/>
      <c r="DV37" s="153"/>
      <c r="DW37" s="153"/>
      <c r="DX37" s="153"/>
      <c r="DY37" s="153"/>
      <c r="DZ37" s="153"/>
      <c r="EA37" s="153"/>
      <c r="EB37" s="153"/>
      <c r="EC37" s="153"/>
      <c r="ED37" s="153"/>
      <c r="EE37" s="153"/>
      <c r="EF37" s="153"/>
      <c r="EG37" s="153"/>
      <c r="EH37" s="153"/>
    </row>
    <row r="38" spans="2:138" ht="12.75">
      <c r="B38" s="252"/>
      <c r="C38" s="221">
        <f>T('Recursos de Subsistência'!B38)</f>
      </c>
      <c r="D38" s="235">
        <f>IF(AND('Perigo --&gt; RS'!H36=0,NOT(ISBLANK('Perigo --&gt; RS'!H36))),"X","")</f>
      </c>
      <c r="E38" s="235">
        <f>IF('Perigo --&gt; RS'!H36=1,"X","")</f>
      </c>
      <c r="F38" s="235">
        <f>IF('Perigo --&gt; RS'!H36=2,"X","")</f>
      </c>
      <c r="G38" s="235">
        <f>IF('Perigo --&gt; RS'!H36=3,"X","")</f>
      </c>
      <c r="H38" s="235">
        <f>IF('Perigo --&gt; RS'!H36=4,"X","")</f>
      </c>
      <c r="I38" s="236">
        <f>IF('Perigo --&gt; RS'!H36=5,"X","")</f>
      </c>
      <c r="J38" s="235">
        <f>IF(AND('Perigo --&gt; RS'!K36=0,NOT(ISBLANK('Perigo --&gt; RS'!K36))),"X","")</f>
      </c>
      <c r="K38" s="235">
        <f>IF('Perigo --&gt; RS'!K36=1,"X","")</f>
      </c>
      <c r="L38" s="235">
        <f>IF('Perigo --&gt; RS'!K36=2,"X","")</f>
      </c>
      <c r="M38" s="235">
        <f>IF('Perigo --&gt; RS'!K36=3,"X","")</f>
      </c>
      <c r="N38" s="235">
        <f>IF('Perigo --&gt; RS'!K36=1,"X","")</f>
      </c>
      <c r="O38" s="236">
        <f>IF('Perigo --&gt; RS'!K36=5,"X","")</f>
      </c>
      <c r="P38" s="235">
        <f>IF(AND('Perigo --&gt; RS'!K36=0,NOT(ISBLANK('Perigo --&gt; RS'!K36))),"X","")</f>
      </c>
      <c r="Q38" s="235">
        <f>IF('Perigo --&gt; RS'!K36=1,"X","")</f>
      </c>
      <c r="R38" s="235">
        <f>IF('Perigo --&gt; RS'!K36=2,"X","")</f>
      </c>
      <c r="S38" s="235">
        <f>IF('Perigo --&gt; RS'!K36=3,"X","")</f>
      </c>
      <c r="T38" s="235">
        <f>IF('Perigo --&gt; RS'!K36=4,"X","")</f>
      </c>
      <c r="U38" s="236">
        <f>IF('Perigo --&gt; RS'!K36=5,"X","")</f>
      </c>
      <c r="DK38" s="153"/>
      <c r="DL38" s="153"/>
      <c r="DM38" s="153"/>
      <c r="DN38" s="153"/>
      <c r="DO38" s="153"/>
      <c r="DP38" s="153"/>
      <c r="DQ38" s="153"/>
      <c r="DR38" s="153"/>
      <c r="DS38" s="153"/>
      <c r="DT38" s="153"/>
      <c r="DU38" s="153"/>
      <c r="DV38" s="153"/>
      <c r="DW38" s="153"/>
      <c r="DX38" s="153"/>
      <c r="DY38" s="153"/>
      <c r="DZ38" s="153"/>
      <c r="EA38" s="153"/>
      <c r="EB38" s="153"/>
      <c r="EC38" s="153"/>
      <c r="ED38" s="153"/>
      <c r="EE38" s="153"/>
      <c r="EF38" s="153"/>
      <c r="EG38" s="153"/>
      <c r="EH38" s="153"/>
    </row>
    <row r="39" spans="2:138" ht="12.75">
      <c r="B39" s="252"/>
      <c r="C39" s="211">
        <f>T('Recursos de Subsistência'!B40)</f>
      </c>
      <c r="D39" s="235">
        <f>IF(AND('Perigo --&gt; RS'!H38=0,NOT(ISBLANK('Perigo --&gt; RS'!H38))),"X","")</f>
      </c>
      <c r="E39" s="235">
        <f>IF('Perigo --&gt; RS'!H38=1,"X","")</f>
      </c>
      <c r="F39" s="235">
        <f>IF('Perigo --&gt; RS'!H38=2,"X","")</f>
      </c>
      <c r="G39" s="235">
        <f>IF('Perigo --&gt; RS'!H38=3,"X","")</f>
      </c>
      <c r="H39" s="235">
        <f>IF('Perigo --&gt; RS'!H38=4,"X","")</f>
      </c>
      <c r="I39" s="236">
        <f>IF('Perigo --&gt; RS'!H38=5,"X","")</f>
      </c>
      <c r="J39" s="235">
        <f>IF(AND('Perigo --&gt; RS'!K38=0,NOT(ISBLANK('Perigo --&gt; RS'!K38))),"X","")</f>
      </c>
      <c r="K39" s="235">
        <f>IF('Perigo --&gt; RS'!K38=1,"X","")</f>
      </c>
      <c r="L39" s="235">
        <f>IF('Perigo --&gt; RS'!K38=2,"X","")</f>
      </c>
      <c r="M39" s="235">
        <f>IF('Perigo --&gt; RS'!K38=3,"X","")</f>
      </c>
      <c r="N39" s="235">
        <f>IF('Perigo --&gt; RS'!K38=1,"X","")</f>
      </c>
      <c r="O39" s="236">
        <f>IF('Perigo --&gt; RS'!K38=5,"X","")</f>
      </c>
      <c r="P39" s="235">
        <f>IF(AND('Perigo --&gt; RS'!N38=0,NOT(ISBLANK('Perigo --&gt; RS'!N38))),"X","")</f>
      </c>
      <c r="Q39" s="235">
        <f>IF('Perigo --&gt; RS'!N38=1,"X","")</f>
      </c>
      <c r="R39" s="235">
        <f>IF('Perigo --&gt; RS'!N38=2,"X","")</f>
      </c>
      <c r="S39" s="235">
        <f>IF('Perigo --&gt; RS'!N38=3,"X","")</f>
      </c>
      <c r="T39" s="235">
        <f>IF('Perigo --&gt; RS'!N38=4,"X","")</f>
      </c>
      <c r="U39" s="236">
        <f>IF('Perigo --&gt; RS'!N38=5,"X","")</f>
      </c>
      <c r="DK39" s="153"/>
      <c r="DL39" s="153"/>
      <c r="DM39" s="153"/>
      <c r="DN39" s="153"/>
      <c r="DO39" s="153"/>
      <c r="DP39" s="153"/>
      <c r="DQ39" s="153"/>
      <c r="DR39" s="153"/>
      <c r="DS39" s="153"/>
      <c r="DT39" s="153"/>
      <c r="DU39" s="153"/>
      <c r="DV39" s="153"/>
      <c r="DW39" s="153"/>
      <c r="DX39" s="153"/>
      <c r="DY39" s="153"/>
      <c r="DZ39" s="153"/>
      <c r="EA39" s="153"/>
      <c r="EB39" s="153"/>
      <c r="EC39" s="153"/>
      <c r="ED39" s="153"/>
      <c r="EE39" s="153"/>
      <c r="EF39" s="153"/>
      <c r="EG39" s="153"/>
      <c r="EH39" s="153"/>
    </row>
    <row r="40" spans="2:138" ht="12.75">
      <c r="B40" s="228"/>
      <c r="C40" s="218"/>
      <c r="D40" s="162"/>
      <c r="E40" s="158"/>
      <c r="F40" s="158"/>
      <c r="G40" s="158"/>
      <c r="H40" s="158"/>
      <c r="I40" s="170"/>
      <c r="J40" s="162"/>
      <c r="K40" s="158"/>
      <c r="L40" s="158"/>
      <c r="M40" s="158"/>
      <c r="N40" s="158"/>
      <c r="O40" s="170"/>
      <c r="P40" s="162"/>
      <c r="Q40" s="158"/>
      <c r="R40" s="158"/>
      <c r="S40" s="158"/>
      <c r="T40" s="158"/>
      <c r="U40" s="170"/>
      <c r="DK40" s="153"/>
      <c r="DL40" s="153"/>
      <c r="DM40" s="153"/>
      <c r="DN40" s="153"/>
      <c r="DO40" s="153"/>
      <c r="DP40" s="153"/>
      <c r="DQ40" s="153"/>
      <c r="DR40" s="153"/>
      <c r="DS40" s="153"/>
      <c r="DT40" s="153"/>
      <c r="DU40" s="153"/>
      <c r="DV40" s="153"/>
      <c r="DW40" s="153"/>
      <c r="DX40" s="153"/>
      <c r="DY40" s="153"/>
      <c r="DZ40" s="153"/>
      <c r="EA40" s="153"/>
      <c r="EB40" s="153"/>
      <c r="EC40" s="153"/>
      <c r="ED40" s="153"/>
      <c r="EE40" s="153"/>
      <c r="EF40" s="153"/>
      <c r="EG40" s="153"/>
      <c r="EH40" s="153"/>
    </row>
    <row r="41" spans="2:138" ht="12.75">
      <c r="B41" s="252" t="s">
        <v>106</v>
      </c>
      <c r="C41" s="211">
        <f>T('Recursos de Subsistência'!B45)</f>
      </c>
      <c r="D41" s="235">
        <f>IF(AND('Perigo --&gt; RS'!H42=0,NOT(ISBLANK('Perigo --&gt; RS'!H42))),"X","")</f>
      </c>
      <c r="E41" s="235">
        <f>IF('Perigo --&gt; RS'!H42=1,"X","")</f>
      </c>
      <c r="F41" s="235">
        <f>IF('Perigo --&gt; RS'!H42=2,"X","")</f>
      </c>
      <c r="G41" s="235">
        <f>IF('Perigo --&gt; RS'!H42=3,"X","")</f>
      </c>
      <c r="H41" s="235">
        <f>IF('Perigo --&gt; RS'!H42=4,"X","")</f>
      </c>
      <c r="I41" s="236">
        <f>IF('Perigo --&gt; RS'!H42=5,"X","")</f>
      </c>
      <c r="J41" s="235">
        <f>IF(AND('Perigo --&gt; RS'!K42=0,NOT(ISBLANK('Perigo --&gt; RS'!K42))),"X","")</f>
      </c>
      <c r="K41" s="235">
        <f>IF('Perigo --&gt; RS'!K42=1,"X","")</f>
      </c>
      <c r="L41" s="235">
        <f>IF('Perigo --&gt; RS'!K42=2,"X","")</f>
      </c>
      <c r="M41" s="235">
        <f>IF('Perigo --&gt; RS'!K42=3,"X","")</f>
      </c>
      <c r="N41" s="235">
        <f>IF('Perigo --&gt; RS'!K42=1,"X","")</f>
      </c>
      <c r="O41" s="236">
        <f>IF('Perigo --&gt; RS'!K42=5,"X","")</f>
      </c>
      <c r="P41" s="235">
        <f>IF(AND('Perigo --&gt; RS'!N42=0,NOT(ISBLANK('Perigo --&gt; RS'!N42))),"X","")</f>
      </c>
      <c r="Q41" s="235">
        <f>IF('Perigo --&gt; RS'!N42=1,"X","")</f>
      </c>
      <c r="R41" s="235">
        <f>IF('Perigo --&gt; RS'!N42=2,"X","")</f>
      </c>
      <c r="S41" s="235">
        <f>IF('Perigo --&gt; RS'!N42=3,"X","")</f>
      </c>
      <c r="T41" s="235">
        <f>IF('Perigo --&gt; RS'!N42=4,"X","")</f>
      </c>
      <c r="U41" s="236">
        <f>IF('Perigo --&gt; RS'!N42=5,"X","")</f>
      </c>
      <c r="DK41" s="153"/>
      <c r="DL41" s="153"/>
      <c r="DM41" s="153"/>
      <c r="DN41" s="153"/>
      <c r="DO41" s="153"/>
      <c r="DP41" s="153"/>
      <c r="DQ41" s="153"/>
      <c r="DR41" s="153"/>
      <c r="DS41" s="153"/>
      <c r="DT41" s="153"/>
      <c r="DU41" s="153"/>
      <c r="DV41" s="153"/>
      <c r="DW41" s="153"/>
      <c r="DX41" s="153"/>
      <c r="DY41" s="153"/>
      <c r="DZ41" s="153"/>
      <c r="EA41" s="153"/>
      <c r="EB41" s="153"/>
      <c r="EC41" s="153"/>
      <c r="ED41" s="153"/>
      <c r="EE41" s="153"/>
      <c r="EF41" s="153"/>
      <c r="EG41" s="153"/>
      <c r="EH41" s="153"/>
    </row>
    <row r="42" spans="2:138" ht="12.75">
      <c r="B42" s="252"/>
      <c r="C42" s="221">
        <f>T('Recursos de Subsistência'!B47)</f>
      </c>
      <c r="D42" s="235">
        <f>IF(AND('Perigo --&gt; RS'!H44=0,NOT(ISBLANK('Perigo --&gt; RS'!H44))),"X","")</f>
      </c>
      <c r="E42" s="235">
        <f>IF('Perigo --&gt; RS'!H44=1,"X","")</f>
      </c>
      <c r="F42" s="235">
        <f>IF('Perigo --&gt; RS'!H44=2,"X","")</f>
      </c>
      <c r="G42" s="235">
        <f>IF('Perigo --&gt; RS'!H44=3,"X","")</f>
      </c>
      <c r="H42" s="235">
        <f>IF('Perigo --&gt; RS'!H44=4,"X","")</f>
      </c>
      <c r="I42" s="236">
        <f>IF('Perigo --&gt; RS'!H44=5,"X","")</f>
      </c>
      <c r="J42" s="235">
        <f>IF(AND('Perigo --&gt; RS'!K44=0,NOT(ISBLANK('Perigo --&gt; RS'!K44))),"X","")</f>
      </c>
      <c r="K42" s="235">
        <f>IF('Perigo --&gt; RS'!K44=1,"X","")</f>
      </c>
      <c r="L42" s="235">
        <f>IF('Perigo --&gt; RS'!K44=2,"X","")</f>
      </c>
      <c r="M42" s="235">
        <f>IF('Perigo --&gt; RS'!K44=3,"X","")</f>
      </c>
      <c r="N42" s="235">
        <f>IF('Perigo --&gt; RS'!K44=4,"X","")</f>
      </c>
      <c r="O42" s="236">
        <f>IF('Perigo --&gt; RS'!K44=5,"X","")</f>
      </c>
      <c r="P42" s="235">
        <f>IF(AND('Perigo --&gt; RS'!N44=0,NOT(ISBLANK('Perigo --&gt; RS'!N44))),"X","")</f>
      </c>
      <c r="Q42" s="235">
        <f>IF('Perigo --&gt; RS'!N44=1,"X","")</f>
      </c>
      <c r="R42" s="235">
        <f>IF('Perigo --&gt; RS'!N44=2,"X","")</f>
      </c>
      <c r="S42" s="235">
        <f>IF('Perigo --&gt; RS'!N44=3,"X","")</f>
      </c>
      <c r="T42" s="235">
        <f>IF('Perigo --&gt; RS'!N44=4,"X","")</f>
      </c>
      <c r="U42" s="236">
        <f>IF('Perigo --&gt; RS'!N44=5,"X","")</f>
      </c>
      <c r="DK42" s="153"/>
      <c r="DL42" s="153"/>
      <c r="DM42" s="153"/>
      <c r="DN42" s="153"/>
      <c r="DO42" s="153"/>
      <c r="DP42" s="153"/>
      <c r="DQ42" s="153"/>
      <c r="DR42" s="153"/>
      <c r="DS42" s="153"/>
      <c r="DT42" s="153"/>
      <c r="DU42" s="153"/>
      <c r="DV42" s="153"/>
      <c r="DW42" s="153"/>
      <c r="DX42" s="153"/>
      <c r="DY42" s="153"/>
      <c r="DZ42" s="153"/>
      <c r="EA42" s="153"/>
      <c r="EB42" s="153"/>
      <c r="EC42" s="153"/>
      <c r="ED42" s="153"/>
      <c r="EE42" s="153"/>
      <c r="EF42" s="153"/>
      <c r="EG42" s="153"/>
      <c r="EH42" s="153"/>
    </row>
    <row r="43" spans="2:138" ht="12.75">
      <c r="B43" s="253"/>
      <c r="C43" s="260">
        <f>T('Recursos de Subsistência'!B49)</f>
      </c>
      <c r="D43" s="245">
        <f>IF(AND('Perigo --&gt; RS'!H44=0,NOT(ISBLANK('Perigo --&gt; RS'!H44))),"X","")</f>
      </c>
      <c r="E43" s="245">
        <f>IF('Perigo --&gt; RS'!H44=1,"X","")</f>
      </c>
      <c r="F43" s="245">
        <f>IF('Perigo --&gt; RS'!H44=2,"X","")</f>
      </c>
      <c r="G43" s="245">
        <f>IF('Perigo --&gt; RS'!H44=3,"X","")</f>
      </c>
      <c r="H43" s="245">
        <f>IF('Perigo --&gt; RS'!H44=4,"X","")</f>
      </c>
      <c r="I43" s="246">
        <f>IF('Perigo --&gt; RS'!H44=5,"X","")</f>
      </c>
      <c r="J43" s="245">
        <f>IF(AND('Perigo --&gt; RS'!K44=0,NOT(ISBLANK('Perigo --&gt; RS'!K44))),"X","")</f>
      </c>
      <c r="K43" s="245">
        <f>IF('Perigo --&gt; RS'!K44=1,"X","")</f>
      </c>
      <c r="L43" s="245">
        <f>IF('Perigo --&gt; RS'!K44=2,"X","")</f>
      </c>
      <c r="M43" s="245">
        <f>IF('Perigo --&gt; RS'!K44=3,"X","")</f>
      </c>
      <c r="N43" s="245">
        <f>IF('Perigo --&gt; RS'!K44=4,"X","")</f>
      </c>
      <c r="O43" s="246">
        <f>IF('Perigo --&gt; RS'!K46=5,"X","")</f>
      </c>
      <c r="P43" s="245">
        <f>IF(AND('Perigo --&gt; RS'!N44=0,NOT(ISBLANK('Perigo --&gt; RS'!N44))),"X","")</f>
      </c>
      <c r="Q43" s="245">
        <f>IF('Perigo --&gt; RS'!N44=1,"X","")</f>
      </c>
      <c r="R43" s="245">
        <f>IF('Perigo --&gt; RS'!N44=2,"X","")</f>
      </c>
      <c r="S43" s="245">
        <f>IF('Perigo --&gt; RS'!N44=3,"X","")</f>
      </c>
      <c r="T43" s="245">
        <f>IF('Perigo --&gt; RS'!N44=4,"X","")</f>
      </c>
      <c r="U43" s="246">
        <f>IF('Perigo --&gt; RS'!N44=5,"X","")</f>
      </c>
      <c r="DK43" s="153"/>
      <c r="DL43" s="153"/>
      <c r="DM43" s="153"/>
      <c r="DN43" s="153"/>
      <c r="DO43" s="153"/>
      <c r="DP43" s="153"/>
      <c r="DQ43" s="153"/>
      <c r="DR43" s="153"/>
      <c r="DS43" s="153"/>
      <c r="DT43" s="153"/>
      <c r="DU43" s="153"/>
      <c r="DV43" s="153"/>
      <c r="DW43" s="153"/>
      <c r="DX43" s="153"/>
      <c r="DY43" s="153"/>
      <c r="DZ43" s="153"/>
      <c r="EA43" s="153"/>
      <c r="EB43" s="153"/>
      <c r="EC43" s="153"/>
      <c r="ED43" s="153"/>
      <c r="EE43" s="153"/>
      <c r="EF43" s="153"/>
      <c r="EG43" s="153"/>
      <c r="EH43" s="153"/>
    </row>
    <row r="44" spans="2:138" ht="12.75">
      <c r="B44" s="155"/>
      <c r="C44" s="216"/>
      <c r="D44" s="161"/>
      <c r="E44" s="161"/>
      <c r="F44" s="161"/>
      <c r="G44" s="161"/>
      <c r="H44" s="161"/>
      <c r="I44" s="161"/>
      <c r="J44" s="161"/>
      <c r="K44" s="161"/>
      <c r="L44" s="161"/>
      <c r="M44" s="161"/>
      <c r="N44" s="161"/>
      <c r="O44" s="161"/>
      <c r="P44" s="161"/>
      <c r="Q44" s="161"/>
      <c r="R44" s="161"/>
      <c r="S44" s="161"/>
      <c r="T44" s="161"/>
      <c r="U44" s="161"/>
      <c r="DK44" s="153"/>
      <c r="DL44" s="153"/>
      <c r="DM44" s="153"/>
      <c r="DN44" s="153"/>
      <c r="DO44" s="153"/>
      <c r="DP44" s="153"/>
      <c r="DQ44" s="153"/>
      <c r="DR44" s="153"/>
      <c r="DS44" s="153"/>
      <c r="DT44" s="153"/>
      <c r="DU44" s="153"/>
      <c r="DV44" s="153"/>
      <c r="DW44" s="153"/>
      <c r="DX44" s="153"/>
      <c r="DY44" s="153"/>
      <c r="DZ44" s="153"/>
      <c r="EA44" s="153"/>
      <c r="EB44" s="153"/>
      <c r="EC44" s="153"/>
      <c r="ED44" s="153"/>
      <c r="EE44" s="153"/>
      <c r="EF44" s="153"/>
      <c r="EG44" s="153"/>
      <c r="EH44" s="153"/>
    </row>
    <row r="45" spans="2:138" ht="13.5" customHeight="1">
      <c r="B45" s="155" t="s">
        <v>135</v>
      </c>
      <c r="C45" s="216"/>
      <c r="D45" s="158"/>
      <c r="E45" s="158"/>
      <c r="F45" s="158"/>
      <c r="G45" s="158"/>
      <c r="H45" s="158"/>
      <c r="I45" s="158"/>
      <c r="J45" s="158"/>
      <c r="K45" s="158"/>
      <c r="L45" s="158"/>
      <c r="M45" s="158"/>
      <c r="N45" s="158"/>
      <c r="O45" s="158"/>
      <c r="P45" s="158"/>
      <c r="Q45" s="158"/>
      <c r="R45" s="158"/>
      <c r="S45" s="158"/>
      <c r="T45" s="158"/>
      <c r="U45" s="158"/>
      <c r="DX45" s="153"/>
      <c r="DY45" s="153"/>
      <c r="DZ45" s="153"/>
      <c r="EA45" s="153"/>
      <c r="EB45" s="153"/>
      <c r="EC45" s="153"/>
      <c r="ED45" s="153"/>
      <c r="EE45" s="153"/>
      <c r="EF45" s="153"/>
      <c r="EG45" s="153"/>
      <c r="EH45" s="153"/>
    </row>
    <row r="46" spans="2:138" ht="12.75" customHeight="1">
      <c r="B46" s="468" t="s">
        <v>181</v>
      </c>
      <c r="C46" s="469"/>
      <c r="D46" s="469"/>
      <c r="E46" s="469"/>
      <c r="F46" s="469"/>
      <c r="G46" s="469"/>
      <c r="H46" s="469"/>
      <c r="I46" s="469"/>
      <c r="J46" s="469"/>
      <c r="K46" s="469"/>
      <c r="L46" s="469"/>
      <c r="M46" s="469"/>
      <c r="N46" s="469"/>
      <c r="O46" s="469"/>
      <c r="P46" s="469"/>
      <c r="Q46" s="469"/>
      <c r="R46" s="469"/>
      <c r="S46" s="469"/>
      <c r="T46" s="469"/>
      <c r="U46" s="470"/>
      <c r="DX46" s="153"/>
      <c r="DY46" s="153"/>
      <c r="DZ46" s="153"/>
      <c r="EA46" s="153"/>
      <c r="EB46" s="153"/>
      <c r="EC46" s="153"/>
      <c r="ED46" s="153"/>
      <c r="EE46" s="153"/>
      <c r="EF46" s="153"/>
      <c r="EG46" s="153"/>
      <c r="EH46" s="153"/>
    </row>
    <row r="47" spans="2:138" ht="12.75">
      <c r="B47" s="471"/>
      <c r="C47" s="472"/>
      <c r="D47" s="472"/>
      <c r="E47" s="472"/>
      <c r="F47" s="472"/>
      <c r="G47" s="472"/>
      <c r="H47" s="472"/>
      <c r="I47" s="472"/>
      <c r="J47" s="472"/>
      <c r="K47" s="472"/>
      <c r="L47" s="472"/>
      <c r="M47" s="472"/>
      <c r="N47" s="472"/>
      <c r="O47" s="472"/>
      <c r="P47" s="472"/>
      <c r="Q47" s="472"/>
      <c r="R47" s="472"/>
      <c r="S47" s="472"/>
      <c r="T47" s="472"/>
      <c r="U47" s="473"/>
      <c r="DX47" s="153"/>
      <c r="DY47" s="153"/>
      <c r="DZ47" s="153"/>
      <c r="EA47" s="153"/>
      <c r="EB47" s="153"/>
      <c r="EC47" s="153"/>
      <c r="ED47" s="153"/>
      <c r="EE47" s="153"/>
      <c r="EF47" s="153"/>
      <c r="EG47" s="153"/>
      <c r="EH47" s="153"/>
    </row>
    <row r="48" spans="2:138" ht="13.5" customHeight="1">
      <c r="B48" s="474"/>
      <c r="C48" s="475"/>
      <c r="D48" s="475"/>
      <c r="E48" s="475"/>
      <c r="F48" s="475"/>
      <c r="G48" s="475"/>
      <c r="H48" s="475"/>
      <c r="I48" s="475"/>
      <c r="J48" s="475"/>
      <c r="K48" s="475"/>
      <c r="L48" s="475"/>
      <c r="M48" s="475"/>
      <c r="N48" s="475"/>
      <c r="O48" s="475"/>
      <c r="P48" s="475"/>
      <c r="Q48" s="475"/>
      <c r="R48" s="475"/>
      <c r="S48" s="475"/>
      <c r="T48" s="475"/>
      <c r="U48" s="476"/>
      <c r="DX48" s="153"/>
      <c r="DY48" s="153"/>
      <c r="DZ48" s="153"/>
      <c r="EA48" s="153"/>
      <c r="EB48" s="153"/>
      <c r="EC48" s="153"/>
      <c r="ED48" s="153"/>
      <c r="EE48" s="153"/>
      <c r="EF48" s="153"/>
      <c r="EG48" s="153"/>
      <c r="EH48" s="153"/>
    </row>
    <row r="49" spans="2:138" ht="28.5" customHeight="1">
      <c r="B49" s="477" t="str">
        <f>T('Actuais Riscos Climáticos'!C12)</f>
        <v>Seca</v>
      </c>
      <c r="C49" s="226" t="s">
        <v>136</v>
      </c>
      <c r="D49" s="479" t="str">
        <f>T('Actuais Riscos Climáticos'!B17)</f>
        <v>Destruição/perda  de culturas</v>
      </c>
      <c r="E49" s="479"/>
      <c r="F49" s="479"/>
      <c r="G49" s="479"/>
      <c r="H49" s="479"/>
      <c r="I49" s="479"/>
      <c r="J49" s="480" t="str">
        <f>T('Actuais Riscos Climáticos'!B20)</f>
        <v>Perda de rendimento</v>
      </c>
      <c r="K49" s="479"/>
      <c r="L49" s="479"/>
      <c r="M49" s="479"/>
      <c r="N49" s="479"/>
      <c r="O49" s="481"/>
      <c r="P49" s="482" t="str">
        <f>T('Actuais Riscos Climáticos'!B23)</f>
        <v>Epidemias</v>
      </c>
      <c r="Q49" s="482"/>
      <c r="R49" s="482"/>
      <c r="S49" s="482"/>
      <c r="T49" s="482"/>
      <c r="U49" s="483"/>
      <c r="DX49" s="153"/>
      <c r="DY49" s="153"/>
      <c r="DZ49" s="153"/>
      <c r="EA49" s="153"/>
      <c r="EB49" s="153"/>
      <c r="EC49" s="153"/>
      <c r="ED49" s="153"/>
      <c r="EE49" s="153"/>
      <c r="EF49" s="153"/>
      <c r="EG49" s="153"/>
      <c r="EH49" s="153"/>
    </row>
    <row r="50" spans="2:138" ht="28.5" customHeight="1">
      <c r="B50" s="477"/>
      <c r="C50" s="223" t="s">
        <v>177</v>
      </c>
      <c r="D50" s="479" t="str">
        <f>T(riskcontrols!B18)</f>
        <v>Trabalhos eventuais</v>
      </c>
      <c r="E50" s="479"/>
      <c r="F50" s="479"/>
      <c r="G50" s="479"/>
      <c r="H50" s="479"/>
      <c r="I50" s="479"/>
      <c r="J50" s="480" t="str">
        <f>T(riskcontrols!B19)</f>
        <v>Diversificação de rendimentos</v>
      </c>
      <c r="K50" s="479"/>
      <c r="L50" s="479"/>
      <c r="M50" s="479"/>
      <c r="N50" s="479"/>
      <c r="O50" s="481"/>
      <c r="P50" s="479" t="str">
        <f>T(riskcontrols!B20)</f>
        <v>Uso de medicina tradicional</v>
      </c>
      <c r="Q50" s="479"/>
      <c r="R50" s="479"/>
      <c r="S50" s="479"/>
      <c r="T50" s="479"/>
      <c r="U50" s="481"/>
      <c r="DX50" s="153"/>
      <c r="DY50" s="153"/>
      <c r="DZ50" s="153"/>
      <c r="EA50" s="153"/>
      <c r="EB50" s="153"/>
      <c r="EC50" s="153"/>
      <c r="ED50" s="153"/>
      <c r="EE50" s="153"/>
      <c r="EF50" s="153"/>
      <c r="EG50" s="153"/>
      <c r="EH50" s="153"/>
    </row>
    <row r="51" spans="2:138" ht="12.75">
      <c r="B51" s="478"/>
      <c r="C51" s="224" t="s">
        <v>137</v>
      </c>
      <c r="D51" s="225">
        <v>0</v>
      </c>
      <c r="E51" s="225">
        <v>1</v>
      </c>
      <c r="F51" s="225">
        <v>2</v>
      </c>
      <c r="G51" s="225">
        <v>3</v>
      </c>
      <c r="H51" s="225">
        <v>4</v>
      </c>
      <c r="I51" s="227">
        <v>5</v>
      </c>
      <c r="J51" s="225">
        <v>0</v>
      </c>
      <c r="K51" s="225">
        <v>1</v>
      </c>
      <c r="L51" s="225">
        <v>2</v>
      </c>
      <c r="M51" s="225">
        <v>3</v>
      </c>
      <c r="N51" s="225">
        <v>4</v>
      </c>
      <c r="O51" s="227">
        <v>5</v>
      </c>
      <c r="P51" s="225">
        <v>0</v>
      </c>
      <c r="Q51" s="225">
        <v>1</v>
      </c>
      <c r="R51" s="225">
        <v>2</v>
      </c>
      <c r="S51" s="225">
        <v>3</v>
      </c>
      <c r="T51" s="225">
        <v>4</v>
      </c>
      <c r="U51" s="227">
        <v>5</v>
      </c>
      <c r="DX51" s="153"/>
      <c r="DY51" s="153"/>
      <c r="DZ51" s="153"/>
      <c r="EA51" s="153"/>
      <c r="EB51" s="153"/>
      <c r="EC51" s="153"/>
      <c r="ED51" s="153"/>
      <c r="EE51" s="153"/>
      <c r="EF51" s="153"/>
      <c r="EG51" s="153"/>
      <c r="EH51" s="153"/>
    </row>
    <row r="52" spans="2:138" ht="12.75" customHeight="1">
      <c r="B52" s="249" t="s">
        <v>101</v>
      </c>
      <c r="C52" s="220" t="str">
        <f>T('Recursos de Subsistência'!B8)</f>
        <v>Águas superficiais</v>
      </c>
      <c r="D52" s="229">
        <f>IF(AND('RS --&gt; EstSob (Pgo1)'!H15=0,NOT(ISBLANK('RS --&gt; EstSob (Pgo1)'!H15))),"X","")</f>
      </c>
      <c r="E52" s="230">
        <f>IF('RS --&gt; EstSob (Pgo1)'!H15=1,"X","")</f>
      </c>
      <c r="F52" s="230" t="str">
        <f>IF('RS --&gt; EstSob (Pgo1)'!H15=2,"X","")</f>
        <v>X</v>
      </c>
      <c r="G52" s="230">
        <f>IF('RS --&gt; EstSob (Pgo1)'!H15=3,"X","")</f>
      </c>
      <c r="H52" s="230">
        <f>IF('RS --&gt; EstSob (Pgo1)'!H15=4,"X","")</f>
      </c>
      <c r="I52" s="231">
        <f>IF('RS --&gt; EstSob (Pgo1)'!H15=5,"X","")</f>
      </c>
      <c r="J52" s="232">
        <f>IF(AND('RS --&gt; EstSob (Pgo1)'!K15=0,NOT(ISBLANK('RS --&gt; EstSob (Pgo1)'!K15))),"X","")</f>
      </c>
      <c r="K52" s="230">
        <f>IF('RS --&gt; EstSob (Pgo1)'!K15=1,"X","")</f>
      </c>
      <c r="L52" s="230">
        <f>IF('RS --&gt; EstSob (Pgo1)'!K15=2,"X","")</f>
      </c>
      <c r="M52" s="230">
        <f>IF('RS --&gt; EstSob (Pgo1)'!K15=3,"X","")</f>
      </c>
      <c r="N52" s="230" t="str">
        <f>IF('RS --&gt; EstSob (Pgo1)'!K15=4,"X","")</f>
        <v>X</v>
      </c>
      <c r="O52" s="231">
        <f>IF('RS --&gt; EstSob (Pgo1)'!K15=5,"X","")</f>
      </c>
      <c r="P52" s="232">
        <f>IF(AND('RS --&gt; EstSob (Pgo1)'!N15=0,NOT(ISBLANK('RS --&gt; EstSob (Pgo1)'!N15))),"X","")</f>
      </c>
      <c r="Q52" s="230">
        <f>IF('RS --&gt; EstSob (Pgo1)'!N15=1,"X","")</f>
      </c>
      <c r="R52" s="230">
        <f>IF('RS --&gt; EstSob (Pgo1)'!N15=2,"X","")</f>
      </c>
      <c r="S52" s="230">
        <f>IF('RS --&gt; EstSob (Pgo1)'!N15=3,"X","")</f>
      </c>
      <c r="T52" s="230" t="str">
        <f>IF('RS --&gt; EstSob (Pgo1)'!N15=4,"X","")</f>
        <v>X</v>
      </c>
      <c r="U52" s="233">
        <f>IF('RS --&gt; EstSob (Pgo1)'!N15=5,"X","")</f>
      </c>
      <c r="DX52" s="153"/>
      <c r="DY52" s="153"/>
      <c r="DZ52" s="153"/>
      <c r="EA52" s="153"/>
      <c r="EB52" s="153"/>
      <c r="EC52" s="153"/>
      <c r="ED52" s="153"/>
      <c r="EE52" s="153"/>
      <c r="EF52" s="153"/>
      <c r="EG52" s="153"/>
      <c r="EH52" s="153"/>
    </row>
    <row r="53" spans="2:138" ht="12.75">
      <c r="B53" s="250"/>
      <c r="C53" s="221" t="str">
        <f>T('Recursos de Subsistência'!B10)</f>
        <v>Terreno para agricultura</v>
      </c>
      <c r="D53" s="234">
        <f>IF(AND('RS --&gt; EstSob (Pgo1)'!H17=0,NOT(ISBLANK('RS --&gt; EstSob (Pgo1)'!H17))),"X","")</f>
      </c>
      <c r="E53" s="235">
        <f>IF('RS --&gt; EstSob (Pgo1)'!H17=1,"X","")</f>
      </c>
      <c r="F53" s="235">
        <f>IF('RS --&gt; EstSob (Pgo1)'!H17=2,"X","")</f>
      </c>
      <c r="G53" s="235">
        <f>IF('RS --&gt; EstSob (Pgo1)'!H17=3,"X","")</f>
      </c>
      <c r="H53" s="235" t="str">
        <f>IF('RS --&gt; EstSob (Pgo1)'!H17=4,"X","")</f>
        <v>X</v>
      </c>
      <c r="I53" s="236">
        <f>IF('RS --&gt; EstSob (Pgo1)'!H17=5,"X","")</f>
      </c>
      <c r="J53" s="237">
        <f>IF(AND('RS --&gt; EstSob (Pgo1)'!K17=0,NOT(ISBLANK('RS --&gt; EstSob (Pgo1)'!K17))),"X","")</f>
      </c>
      <c r="K53" s="235">
        <f>IF('RS --&gt; EstSob (Pgo1)'!K17=1,"X","")</f>
      </c>
      <c r="L53" s="235">
        <f>IF('RS --&gt; EstSob (Pgo1)'!K17=2,"X","")</f>
      </c>
      <c r="M53" s="235">
        <f>IF('RS --&gt; EstSob (Pgo1)'!K17=3,"X","")</f>
      </c>
      <c r="N53" s="235" t="str">
        <f>IF('RS --&gt; EstSob (Pgo1)'!K17=4,"X","")</f>
        <v>X</v>
      </c>
      <c r="O53" s="236">
        <f>IF('RS --&gt; EstSob (Pgo1)'!K17=5,"X","")</f>
      </c>
      <c r="P53" s="237">
        <f>IF(AND('RS --&gt; EstSob (Pgo1)'!N17=0,NOT(ISBLANK('RS --&gt; EstSob (Pgo1)'!N17))),"X","")</f>
      </c>
      <c r="Q53" s="235">
        <f>IF('RS --&gt; EstSob (Pgo1)'!N17=1,"X","")</f>
      </c>
      <c r="R53" s="235">
        <f>IF('RS --&gt; EstSob (Pgo1)'!N17=2,"X","")</f>
      </c>
      <c r="S53" s="235">
        <f>IF('RS --&gt; EstSob (Pgo1)'!N17=3,"X","")</f>
      </c>
      <c r="T53" s="235" t="str">
        <f>IF('RS --&gt; EstSob (Pgo1)'!N17=4,"X","")</f>
        <v>X</v>
      </c>
      <c r="U53" s="238">
        <f>IF('RS --&gt; EstSob (Pgo1)'!N17=5,"X","")</f>
      </c>
      <c r="DX53" s="153"/>
      <c r="DY53" s="153"/>
      <c r="DZ53" s="153"/>
      <c r="EA53" s="153"/>
      <c r="EB53" s="153"/>
      <c r="EC53" s="153"/>
      <c r="ED53" s="153"/>
      <c r="EE53" s="153"/>
      <c r="EF53" s="153"/>
      <c r="EG53" s="153"/>
      <c r="EH53" s="153"/>
    </row>
    <row r="54" spans="2:138" ht="12.75">
      <c r="B54" s="250"/>
      <c r="C54" s="221" t="str">
        <f>T('Recursos de Subsistência'!B12)</f>
        <v>Árvores</v>
      </c>
      <c r="D54" s="234">
        <f>IF(AND('RS --&gt; EstSob (Pgo1)'!H19=0,NOT(ISBLANK('RS --&gt; EstSob (Pgo1)'!H19))),"X","")</f>
      </c>
      <c r="E54" s="235">
        <f>IF('RS --&gt; EstSob (Pgo1)'!H19=1,"X","")</f>
      </c>
      <c r="F54" s="235">
        <f>IF('RS --&gt; EstSob (Pgo1)'!H19=2,"X","")</f>
      </c>
      <c r="G54" s="235" t="str">
        <f>IF('RS --&gt; EstSob (Pgo1)'!H19=3,"X","")</f>
        <v>X</v>
      </c>
      <c r="H54" s="235">
        <f>IF('RS --&gt; EstSob (Pgo1)'!H19=4,"X","")</f>
      </c>
      <c r="I54" s="236">
        <f>IF('RS --&gt; EstSob (Pgo1)'!H19=5,"X","")</f>
      </c>
      <c r="J54" s="237">
        <f>IF(AND('RS --&gt; EstSob (Pgo1)'!K19=0,NOT(ISBLANK('RS --&gt; EstSob (Pgo1)'!K19))),"X","")</f>
      </c>
      <c r="K54" s="235">
        <f>IF('RS --&gt; EstSob (Pgo1)'!K19=1,"X","")</f>
      </c>
      <c r="L54" s="235">
        <f>IF('RS --&gt; EstSob (Pgo1)'!K19=2,"X","")</f>
      </c>
      <c r="M54" s="235" t="str">
        <f>IF('RS --&gt; EstSob (Pgo1)'!K19=3,"X","")</f>
        <v>X</v>
      </c>
      <c r="N54" s="235">
        <f>IF('RS --&gt; EstSob (Pgo1)'!K19=4,"X","")</f>
      </c>
      <c r="O54" s="236">
        <f>IF('RS --&gt; EstSob (Pgo1)'!K19=5,"X","")</f>
      </c>
      <c r="P54" s="237">
        <f>IF(AND('RS --&gt; EstSob (Pgo1)'!N19=0,NOT(ISBLANK('RS --&gt; EstSob (Pgo1)'!N19))),"X","")</f>
      </c>
      <c r="Q54" s="235">
        <f>IF('RS --&gt; EstSob (Pgo1)'!N19=1,"X","")</f>
      </c>
      <c r="R54" s="235">
        <f>IF('RS --&gt; EstSob (Pgo1)'!N19=2,"X","")</f>
      </c>
      <c r="S54" s="235">
        <f>IF('RS --&gt; EstSob (Pgo1)'!N19=3,"X","")</f>
      </c>
      <c r="T54" s="235">
        <f>IF('RS --&gt; EstSob (Pgo1)'!N19=4,"X","")</f>
      </c>
      <c r="U54" s="238" t="str">
        <f>IF('RS --&gt; EstSob (Pgo1)'!N19=5,"X","")</f>
        <v>X</v>
      </c>
      <c r="DX54" s="153"/>
      <c r="DY54" s="153"/>
      <c r="DZ54" s="153"/>
      <c r="EA54" s="153"/>
      <c r="EB54" s="153"/>
      <c r="EC54" s="153"/>
      <c r="ED54" s="153"/>
      <c r="EE54" s="153"/>
      <c r="EF54" s="153"/>
      <c r="EG54" s="153"/>
      <c r="EH54" s="153"/>
    </row>
    <row r="55" spans="2:138" ht="12.75">
      <c r="B55" s="250" t="s">
        <v>103</v>
      </c>
      <c r="C55" s="221" t="str">
        <f>T('Recursos de Subsistência'!B17)</f>
        <v>Bicicletas</v>
      </c>
      <c r="D55" s="234">
        <f>IF(AND('RS --&gt; EstSob (Pgo1)'!H24=0,NOT(ISBLANK('RS --&gt; EstSob (Pgo1)'!H24))),"X","")</f>
      </c>
      <c r="E55" s="235">
        <f>IF('RS --&gt; EstSob (Pgo1)'!H24=1,"X","")</f>
      </c>
      <c r="F55" s="235">
        <f>IF('RS --&gt; EstSob (Pgo1)'!H24=2,"X","")</f>
      </c>
      <c r="G55" s="235">
        <f>IF('RS --&gt; EstSob (Pgo1)'!H24=3,"X","")</f>
      </c>
      <c r="H55" s="235" t="str">
        <f>IF('RS --&gt; EstSob (Pgo1)'!H24=4,"X","")</f>
        <v>X</v>
      </c>
      <c r="I55" s="236">
        <f>IF('RS --&gt; EstSob (Pgo1)'!H24=5,"X","")</f>
      </c>
      <c r="J55" s="237">
        <f>IF(AND('RS --&gt; EstSob (Pgo1)'!K24=0,NOT(ISBLANK('RS --&gt; EstSob (Pgo1)'!K24))),"X","")</f>
      </c>
      <c r="K55" s="235">
        <f>IF('RS --&gt; EstSob (Pgo1)'!K24=1,"X","")</f>
      </c>
      <c r="L55" s="235">
        <f>IF('RS --&gt; EstSob (Pgo1)'!K24=2,"X","")</f>
      </c>
      <c r="M55" s="235" t="str">
        <f>IF('RS --&gt; EstSob (Pgo1)'!K24=3,"X","")</f>
        <v>X</v>
      </c>
      <c r="N55" s="235">
        <f>IF('RS --&gt; EstSob (Pgo1)'!K24=4,"X","")</f>
      </c>
      <c r="O55" s="236">
        <f>IF('RS --&gt; EstSob (Pgo1)'!K24=5,"X","")</f>
      </c>
      <c r="P55" s="237">
        <f>IF(AND('RS --&gt; EstSob (Pgo1)'!N24=0,NOT(ISBLANK('RS --&gt; EstSob (Pgo1)'!N24))),"X","")</f>
      </c>
      <c r="Q55" s="235">
        <f>IF('RS --&gt; EstSob (Pgo1)'!N24=1,"X","")</f>
      </c>
      <c r="R55" s="235" t="str">
        <f>IF('RS --&gt; EstSob (Pgo1)'!N24=2,"X","")</f>
        <v>X</v>
      </c>
      <c r="S55" s="235">
        <f>IF('RS --&gt; EstSob (Pgo1)'!N24=3,"X","")</f>
      </c>
      <c r="T55" s="235">
        <f>IF('RS --&gt; EstSob (Pgo1)'!N24=4,"X","")</f>
      </c>
      <c r="U55" s="238">
        <f>IF('RS --&gt; EstSob (Pgo1)'!N24=5,"X","")</f>
      </c>
      <c r="DX55" s="153"/>
      <c r="DY55" s="153"/>
      <c r="DZ55" s="153"/>
      <c r="EA55" s="153"/>
      <c r="EB55" s="153"/>
      <c r="EC55" s="153"/>
      <c r="ED55" s="153"/>
      <c r="EE55" s="153"/>
      <c r="EF55" s="153"/>
      <c r="EG55" s="153"/>
      <c r="EH55" s="153"/>
    </row>
    <row r="56" spans="2:138" ht="25.5">
      <c r="B56" s="250"/>
      <c r="C56" s="221" t="str">
        <f>T('Recursos de Subsistência'!B19)</f>
        <v>Infra-estruturas de irrigação</v>
      </c>
      <c r="D56" s="234">
        <f>IF(AND('RS --&gt; EstSob (Pgo1)'!H26=0,NOT(ISBLANK('RS --&gt; EstSob (Pgo1)'!H26))),"X","")</f>
      </c>
      <c r="E56" s="235">
        <f>IF('RS --&gt; EstSob (Pgo1)'!H26=1,"X","")</f>
      </c>
      <c r="F56" s="235" t="str">
        <f>IF('RS --&gt; EstSob (Pgo1)'!H26=2,"X","")</f>
        <v>X</v>
      </c>
      <c r="G56" s="235">
        <f>IF('RS --&gt; EstSob (Pgo1)'!H26=3,"X","")</f>
      </c>
      <c r="H56" s="235">
        <f>IF('RS --&gt; EstSob (Pgo1)'!H26=4,"X","")</f>
      </c>
      <c r="I56" s="236">
        <f>IF('RS --&gt; EstSob (Pgo1)'!H26=5,"X","")</f>
      </c>
      <c r="J56" s="237">
        <f>IF(AND('RS --&gt; EstSob (Pgo1)'!K26=0,NOT(ISBLANK('RS --&gt; EstSob (Pgo1)'!K26))),"X","")</f>
      </c>
      <c r="K56" s="235">
        <f>IF('RS --&gt; EstSob (Pgo1)'!K26=1,"X","")</f>
      </c>
      <c r="L56" s="235">
        <f>IF('RS --&gt; EstSob (Pgo1)'!K26=2,"X","")</f>
      </c>
      <c r="M56" s="235">
        <f>IF('RS --&gt; EstSob (Pgo1)'!K26=3,"X","")</f>
      </c>
      <c r="N56" s="235" t="str">
        <f>IF('RS --&gt; EstSob (Pgo1)'!K26=4,"X","")</f>
        <v>X</v>
      </c>
      <c r="O56" s="236">
        <f>IF('RS --&gt; EstSob (Pgo1)'!K26=5,"X","")</f>
      </c>
      <c r="P56" s="237">
        <f>IF(AND('RS --&gt; EstSob (Pgo1)'!N26=0,NOT(ISBLANK('RS --&gt; EstSob (Pgo1)'!N26))),"X","")</f>
      </c>
      <c r="Q56" s="235">
        <f>IF('RS --&gt; EstSob (Pgo1)'!N26=1,"X","")</f>
      </c>
      <c r="R56" s="235" t="str">
        <f>IF('RS --&gt; EstSob (Pgo1)'!N26=2,"X","")</f>
        <v>X</v>
      </c>
      <c r="S56" s="235">
        <f>IF('RS --&gt; EstSob (Pgo1)'!N26=3,"X","")</f>
      </c>
      <c r="T56" s="235">
        <f>IF('RS --&gt; EstSob (Pgo1)'!N26=4,"X","")</f>
      </c>
      <c r="U56" s="238">
        <f>IF('RS --&gt; EstSob (Pgo1)'!N26=5,"X","")</f>
      </c>
      <c r="DX56" s="153"/>
      <c r="DY56" s="153"/>
      <c r="DZ56" s="153"/>
      <c r="EA56" s="153"/>
      <c r="EB56" s="153"/>
      <c r="EC56" s="153"/>
      <c r="ED56" s="153"/>
      <c r="EE56" s="153"/>
      <c r="EF56" s="153"/>
      <c r="EG56" s="153"/>
      <c r="EH56" s="153"/>
    </row>
    <row r="57" spans="2:138" ht="12.75">
      <c r="B57" s="250"/>
      <c r="C57" s="221" t="str">
        <f>T('Recursos de Subsistência'!B21)</f>
        <v>Estradas</v>
      </c>
      <c r="D57" s="234">
        <f>IF(AND('RS --&gt; EstSob (Pgo1)'!H28=0,NOT(ISBLANK('RS --&gt; EstSob (Pgo1)'!H28))),"X","")</f>
      </c>
      <c r="E57" s="235">
        <f>IF('RS --&gt; EstSob (Pgo1)'!H28=1,"X","")</f>
      </c>
      <c r="F57" s="235">
        <f>IF('RS --&gt; EstSob (Pgo1)'!H28=2,"X","")</f>
      </c>
      <c r="G57" s="235" t="str">
        <f>IF('RS --&gt; EstSob (Pgo1)'!H28=3,"X","")</f>
        <v>X</v>
      </c>
      <c r="H57" s="235">
        <f>IF('RS --&gt; EstSob (Pgo1)'!H28=4,"X","")</f>
      </c>
      <c r="I57" s="236">
        <f>IF('RS --&gt; EstSob (Pgo1)'!H28=5,"X","")</f>
      </c>
      <c r="J57" s="237">
        <f>IF(AND('RS --&gt; EstSob (Pgo1)'!K28=0,NOT(ISBLANK('RS --&gt; EstSob (Pgo1)'!K28))),"X","")</f>
      </c>
      <c r="K57" s="235">
        <f>IF('RS --&gt; EstSob (Pgo1)'!K28=1,"X","")</f>
      </c>
      <c r="L57" s="235" t="str">
        <f>IF('RS --&gt; EstSob (Pgo1)'!K28=2,"X","")</f>
        <v>X</v>
      </c>
      <c r="M57" s="235">
        <f>IF('RS --&gt; EstSob (Pgo1)'!K28=3,"X","")</f>
      </c>
      <c r="N57" s="235">
        <f>IF('RS --&gt; EstSob (Pgo1)'!K28=4,"X","")</f>
      </c>
      <c r="O57" s="236">
        <f>IF('RS --&gt; EstSob (Pgo1)'!K28=5,"X","")</f>
      </c>
      <c r="P57" s="237">
        <f>IF(AND('RS --&gt; EstSob (Pgo1)'!N28=0,NOT(ISBLANK('RS --&gt; EstSob (Pgo1)'!N28))),"X","")</f>
      </c>
      <c r="Q57" s="235" t="str">
        <f>IF('RS --&gt; EstSob (Pgo1)'!N28=1,"X","")</f>
        <v>X</v>
      </c>
      <c r="R57" s="235">
        <f>IF('RS --&gt; EstSob (Pgo1)'!N28=2,"X","")</f>
      </c>
      <c r="S57" s="235">
        <f>IF('RS --&gt; EstSob (Pgo1)'!N28=3,"X","")</f>
      </c>
      <c r="T57" s="235">
        <f>IF('RS --&gt; EstSob (Pgo1)'!N28=4,"X","")</f>
      </c>
      <c r="U57" s="238">
        <f>IF('RS --&gt; EstSob (Pgo1)'!N28=5,"X","")</f>
      </c>
      <c r="DX57" s="153"/>
      <c r="DY57" s="153"/>
      <c r="DZ57" s="153"/>
      <c r="EA57" s="153"/>
      <c r="EB57" s="153"/>
      <c r="EC57" s="153"/>
      <c r="ED57" s="153"/>
      <c r="EE57" s="153"/>
      <c r="EF57" s="153"/>
      <c r="EG57" s="153"/>
      <c r="EH57" s="153"/>
    </row>
    <row r="58" spans="2:138" ht="14.25" customHeight="1">
      <c r="B58" s="250" t="s">
        <v>104</v>
      </c>
      <c r="C58" s="221" t="str">
        <f>T('Recursos de Subsistência'!B27)</f>
        <v>Numerário</v>
      </c>
      <c r="D58" s="234">
        <f>IF(AND('RS --&gt; EstSob (Pgo1)'!H33=0,NOT(ISBLANK('RS --&gt; EstSob (Pgo1)'!H33))),"X","")</f>
      </c>
      <c r="E58" s="235">
        <f>IF('RS --&gt; EstSob (Pgo1)'!H33=1,"X","")</f>
      </c>
      <c r="F58" s="235">
        <f>IF('RS --&gt; EstSob (Pgo1)'!H33=2,"X","")</f>
      </c>
      <c r="G58" s="235">
        <f>IF('RS --&gt; EstSob (Pgo1)'!H33=3,"X","")</f>
      </c>
      <c r="H58" s="235">
        <f>IF('RS --&gt; EstSob (Pgo1)'!H33=4,"X","")</f>
      </c>
      <c r="I58" s="236">
        <f>IF('RS --&gt; EstSob (Pgo1)'!H33=5,"X","")</f>
      </c>
      <c r="J58" s="237">
        <f>IF(AND('RS --&gt; EstSob (Pgo1)'!K33=0,NOT(ISBLANK('RS --&gt; EstSob (Pgo1)'!K33))),"X","")</f>
      </c>
      <c r="K58" s="235">
        <f>IF('RS --&gt; EstSob (Pgo1)'!K33=1,"X","")</f>
      </c>
      <c r="L58" s="235">
        <f>IF('RS --&gt; EstSob (Pgo1)'!K33=2,"X","")</f>
      </c>
      <c r="M58" s="235">
        <f>IF('RS --&gt; EstSob (Pgo1)'!K33=3,"X","")</f>
      </c>
      <c r="N58" s="235">
        <f>IF('RS --&gt; EstSob (Pgo1)'!K33=4,"X","")</f>
      </c>
      <c r="O58" s="236">
        <f>IF('RS --&gt; EstSob (Pgo1)'!K33=5,"X","")</f>
      </c>
      <c r="P58" s="237">
        <f>IF(AND('RS --&gt; EstSob (Pgo1)'!N33=0,NOT(ISBLANK('RS --&gt; EstSob (Pgo1)'!N33))),"X","")</f>
      </c>
      <c r="Q58" s="235">
        <f>IF('RS --&gt; EstSob (Pgo1)'!N33=1,"X","")</f>
      </c>
      <c r="R58" s="235">
        <f>IF('RS --&gt; EstSob (Pgo1)'!N33=2,"X","")</f>
      </c>
      <c r="S58" s="235">
        <f>IF('RS --&gt; EstSob (Pgo1)'!N33=3,"X","")</f>
      </c>
      <c r="T58" s="235">
        <f>IF('RS --&gt; EstSob (Pgo1)'!N33=4,"X","")</f>
      </c>
      <c r="U58" s="238">
        <f>IF('RS --&gt; EstSob (Pgo1)'!N33=5,"X","")</f>
      </c>
      <c r="DX58" s="153"/>
      <c r="DY58" s="153"/>
      <c r="DZ58" s="153"/>
      <c r="EA58" s="153"/>
      <c r="EB58" s="153"/>
      <c r="EC58" s="153"/>
      <c r="ED58" s="153"/>
      <c r="EE58" s="153"/>
      <c r="EF58" s="153"/>
      <c r="EG58" s="153"/>
      <c r="EH58" s="153"/>
    </row>
    <row r="59" spans="2:138" ht="12.75" customHeight="1">
      <c r="B59" s="250"/>
      <c r="C59" s="221" t="str">
        <f>T('Recursos de Subsistência'!B29)</f>
        <v>Jóias</v>
      </c>
      <c r="D59" s="234">
        <f>IF(AND('RS --&gt; EstSob (Pgo1)'!H35=0,NOT(ISBLANK('RS --&gt; EstSob (Pgo1)'!H35))),"X","")</f>
      </c>
      <c r="E59" s="235">
        <f>IF('RS --&gt; EstSob (Pgo1)'!H35=1,"X","")</f>
      </c>
      <c r="F59" s="235">
        <f>IF('RS --&gt; EstSob (Pgo1)'!H35=2,"X","")</f>
      </c>
      <c r="G59" s="235">
        <f>IF('RS --&gt; EstSob (Pgo1)'!H35=3,"X","")</f>
      </c>
      <c r="H59" s="235">
        <f>IF('RS --&gt; EstSob (Pgo1)'!H35=4,"X","")</f>
      </c>
      <c r="I59" s="236">
        <f>IF('RS --&gt; EstSob (Pgo1)'!H35=5,"X","")</f>
      </c>
      <c r="J59" s="237">
        <f>IF(AND('RS --&gt; EstSob (Pgo1)'!K35=0,NOT(ISBLANK('RS --&gt; EstSob (Pgo1)'!K35))),"X","")</f>
      </c>
      <c r="K59" s="235">
        <f>IF('RS --&gt; EstSob (Pgo1)'!K35=1,"X","")</f>
      </c>
      <c r="L59" s="235">
        <f>IF('RS --&gt; EstSob (Pgo1)'!K35=2,"X","")</f>
      </c>
      <c r="M59" s="235">
        <f>IF('RS --&gt; EstSob (Pgo1)'!K35=3,"X","")</f>
      </c>
      <c r="N59" s="235">
        <f>IF('RS --&gt; EstSob (Pgo1)'!K35=4,"X","")</f>
      </c>
      <c r="O59" s="236">
        <f>IF('RS --&gt; EstSob (Pgo1)'!K35=5,"X","")</f>
      </c>
      <c r="P59" s="237">
        <f>IF(AND('RS --&gt; EstSob (Pgo1)'!N35=0,NOT(ISBLANK('RS --&gt; EstSob (Pgo1)'!N35))),"X","")</f>
      </c>
      <c r="Q59" s="235">
        <f>IF('RS --&gt; EstSob (Pgo1)'!N35=1,"X","")</f>
      </c>
      <c r="R59" s="235">
        <f>IF('RS --&gt; EstSob (Pgo1)'!N35=2,"X","")</f>
      </c>
      <c r="S59" s="235">
        <f>IF('RS --&gt; EstSob (Pgo1)'!N35=3,"X","")</f>
      </c>
      <c r="T59" s="235">
        <f>IF('RS --&gt; EstSob (Pgo1)'!N35=4,"X","")</f>
      </c>
      <c r="U59" s="238">
        <f>IF('RS --&gt; EstSob (Pgo1)'!N35=5,"X","")</f>
      </c>
      <c r="DX59" s="153"/>
      <c r="DY59" s="153"/>
      <c r="DZ59" s="153"/>
      <c r="EA59" s="153"/>
      <c r="EB59" s="153"/>
      <c r="EC59" s="153"/>
      <c r="ED59" s="153"/>
      <c r="EE59" s="153"/>
      <c r="EF59" s="153"/>
      <c r="EG59" s="153"/>
      <c r="EH59" s="153"/>
    </row>
    <row r="60" spans="2:138" ht="12.75">
      <c r="B60" s="250"/>
      <c r="C60" s="221">
        <f>T('Recursos de Subsistência'!B31)</f>
      </c>
      <c r="D60" s="234">
        <f>IF(AND('RS --&gt; EstSob (Pgo1)'!H37=0,NOT(ISBLANK('RS --&gt; EstSob (Pgo1)'!H37))),"X","")</f>
      </c>
      <c r="E60" s="235">
        <f>IF('RS --&gt; EstSob (Pgo1)'!H37=1,"X","")</f>
      </c>
      <c r="F60" s="235">
        <f>IF('RS --&gt; EstSob (Pgo1)'!H37=2,"X","")</f>
      </c>
      <c r="G60" s="235">
        <f>IF('RS --&gt; EstSob (Pgo1)'!H37=3,"X","")</f>
      </c>
      <c r="H60" s="235">
        <f>IF('RS --&gt; EstSob (Pgo1)'!H37=4,"X","")</f>
      </c>
      <c r="I60" s="236">
        <f>IF('RS --&gt; EstSob (Pgo1)'!H37=5,"X","")</f>
      </c>
      <c r="J60" s="237">
        <f>IF(AND('RS --&gt; EstSob (Pgo1)'!K37=0,NOT(ISBLANK('RS --&gt; EstSob (Pgo1)'!K37))),"X","")</f>
      </c>
      <c r="K60" s="235">
        <f>IF('RS --&gt; EstSob (Pgo1)'!K37=1,"X","")</f>
      </c>
      <c r="L60" s="235">
        <f>IF('RS --&gt; EstSob (Pgo1)'!K37=2,"X","")</f>
      </c>
      <c r="M60" s="235">
        <f>IF('RS --&gt; EstSob (Pgo1)'!K37=3,"X","")</f>
      </c>
      <c r="N60" s="235">
        <f>IF('RS --&gt; EstSob (Pgo1)'!K37=4,"X","")</f>
      </c>
      <c r="O60" s="236">
        <f>IF('RS --&gt; EstSob (Pgo1)'!K37=5,"X","")</f>
      </c>
      <c r="P60" s="237">
        <f>IF(AND('RS --&gt; EstSob (Pgo1)'!N37=0,NOT(ISBLANK('RS --&gt; EstSob (Pgo1)'!N37))),"X","")</f>
      </c>
      <c r="Q60" s="235">
        <f>IF('RS --&gt; EstSob (Pgo1)'!N37=1,"X","")</f>
      </c>
      <c r="R60" s="235">
        <f>IF('RS --&gt; EstSob (Pgo1)'!N37=2,"X","")</f>
      </c>
      <c r="S60" s="235">
        <f>IF('RS --&gt; EstSob (Pgo1)'!N37=3,"X","")</f>
      </c>
      <c r="T60" s="235">
        <f>IF('RS --&gt; EstSob (Pgo1)'!N37=4,"X","")</f>
      </c>
      <c r="U60" s="238">
        <f>IF('RS --&gt; EstSob (Pgo1)'!N37=5,"X","")</f>
      </c>
      <c r="DX60" s="153"/>
      <c r="DY60" s="153"/>
      <c r="DZ60" s="153"/>
      <c r="EA60" s="153"/>
      <c r="EB60" s="153"/>
      <c r="EC60" s="153"/>
      <c r="ED60" s="153"/>
      <c r="EE60" s="153"/>
      <c r="EF60" s="153"/>
      <c r="EG60" s="153"/>
      <c r="EH60" s="153"/>
    </row>
    <row r="61" spans="2:138" ht="12.75">
      <c r="B61" s="250" t="s">
        <v>105</v>
      </c>
      <c r="C61" s="221" t="str">
        <f>T('Recursos de Subsistência'!B36)</f>
        <v>Boa saude</v>
      </c>
      <c r="D61" s="234">
        <f>IF(AND('RS --&gt; EstSob (Pgo1)'!H42=0,NOT(ISBLANK('RS --&gt; EstSob (Pgo1)'!H42))),"X","")</f>
      </c>
      <c r="E61" s="235">
        <f>IF('RS --&gt; EstSob (Pgo1)'!H42=1,"X","")</f>
      </c>
      <c r="F61" s="235">
        <f>IF('RS --&gt; EstSob (Pgo1)'!H42=2,"X","")</f>
      </c>
      <c r="G61" s="235">
        <f>IF('RS --&gt; EstSob (Pgo1)'!H42=3,"X","")</f>
      </c>
      <c r="H61" s="235">
        <f>IF('RS --&gt; EstSob (Pgo1)'!H42=4,"X","")</f>
      </c>
      <c r="I61" s="236">
        <f>IF('RS --&gt; EstSob (Pgo1)'!H42=5,"X","")</f>
      </c>
      <c r="J61" s="237">
        <f>IF(AND('RS --&gt; EstSob (Pgo1)'!K42=0,NOT(ISBLANK('RS --&gt; EstSob (Pgo1)'!K42))),"X","")</f>
      </c>
      <c r="K61" s="235">
        <f>IF('RS --&gt; EstSob (Pgo1)'!K42=1,"X","")</f>
      </c>
      <c r="L61" s="235">
        <f>IF('RS --&gt; EstSob (Pgo1)'!K42=2,"X","")</f>
      </c>
      <c r="M61" s="235">
        <f>IF('RS --&gt; EstSob (Pgo1)'!K42=3,"X","")</f>
      </c>
      <c r="N61" s="235">
        <f>IF('RS --&gt; EstSob (Pgo1)'!K42=4,"X","")</f>
      </c>
      <c r="O61" s="236">
        <f>IF('RS --&gt; EstSob (Pgo1)'!K42=5,"X","")</f>
      </c>
      <c r="P61" s="237">
        <f>IF(AND('RS --&gt; EstSob (Pgo1)'!N42=0,NOT(ISBLANK('RS --&gt; EstSob (Pgo1)'!N42))),"X","")</f>
      </c>
      <c r="Q61" s="235">
        <f>IF('RS --&gt; EstSob (Pgo1)'!N42=1,"X","")</f>
      </c>
      <c r="R61" s="235">
        <f>IF('RS --&gt; EstSob (Pgo1)'!N42=2,"X","")</f>
      </c>
      <c r="S61" s="235">
        <f>IF('RS --&gt; EstSob (Pgo1)'!N42=3,"X","")</f>
      </c>
      <c r="T61" s="235">
        <f>IF('RS --&gt; EstSob (Pgo1)'!N42=4,"X","")</f>
      </c>
      <c r="U61" s="238">
        <f>IF('RS --&gt; EstSob (Pgo1)'!N42=5,"X","")</f>
      </c>
      <c r="DX61" s="153"/>
      <c r="DY61" s="153"/>
      <c r="DZ61" s="153"/>
      <c r="EA61" s="153"/>
      <c r="EB61" s="153"/>
      <c r="EC61" s="153"/>
      <c r="ED61" s="153"/>
      <c r="EE61" s="153"/>
      <c r="EF61" s="153"/>
      <c r="EG61" s="153"/>
      <c r="EH61" s="153"/>
    </row>
    <row r="62" spans="2:138" ht="12.75">
      <c r="B62" s="250"/>
      <c r="C62" s="221">
        <f>T('Recursos de Subsistência'!B38)</f>
      </c>
      <c r="D62" s="234">
        <f>IF(AND('RS --&gt; EstSob (Pgo1)'!H44=0,NOT(ISBLANK('RS --&gt; EstSob (Pgo1)'!H44))),"X","")</f>
      </c>
      <c r="E62" s="235">
        <f>IF('RS --&gt; EstSob (Pgo1)'!H44=1,"X","")</f>
      </c>
      <c r="F62" s="235">
        <f>IF('RS --&gt; EstSob (Pgo1)'!H44=2,"X","")</f>
      </c>
      <c r="G62" s="235">
        <f>IF('RS --&gt; EstSob (Pgo1)'!H44=3,"X","")</f>
      </c>
      <c r="H62" s="235">
        <f>IF('RS --&gt; EstSob (Pgo1)'!H44=4,"X","")</f>
      </c>
      <c r="I62" s="236">
        <f>IF('RS --&gt; EstSob (Pgo1)'!H44=5,"X","")</f>
      </c>
      <c r="J62" s="237">
        <f>IF(AND('RS --&gt; EstSob (Pgo1)'!K44=0,NOT(ISBLANK('RS --&gt; EstSob (Pgo1)'!K44))),"X","")</f>
      </c>
      <c r="K62" s="235">
        <f>IF('RS --&gt; EstSob (Pgo1)'!K44=1,"X","")</f>
      </c>
      <c r="L62" s="235">
        <f>IF('RS --&gt; EstSob (Pgo1)'!K44=2,"X","")</f>
      </c>
      <c r="M62" s="235">
        <f>IF('RS --&gt; EstSob (Pgo1)'!K44=3,"X","")</f>
      </c>
      <c r="N62" s="235">
        <f>IF('RS --&gt; EstSob (Pgo1)'!K44=4,"X","")</f>
      </c>
      <c r="O62" s="236">
        <f>IF('RS --&gt; EstSob (Pgo1)'!K44=5,"X","")</f>
      </c>
      <c r="P62" s="237">
        <f>IF(AND('RS --&gt; EstSob (Pgo1)'!N44=0,NOT(ISBLANK('RS --&gt; EstSob (Pgo1)'!N44))),"X","")</f>
      </c>
      <c r="Q62" s="235">
        <f>IF('RS --&gt; EstSob (Pgo1)'!N44=1,"X","")</f>
      </c>
      <c r="R62" s="235">
        <f>IF('RS --&gt; EstSob (Pgo1)'!N44=2,"X","")</f>
      </c>
      <c r="S62" s="235">
        <f>IF('RS --&gt; EstSob (Pgo1)'!N44=3,"X","")</f>
      </c>
      <c r="T62" s="235">
        <f>IF('RS --&gt; EstSob (Pgo1)'!N44=4,"X","")</f>
      </c>
      <c r="U62" s="238">
        <f>IF('RS --&gt; EstSob (Pgo1)'!N44=5,"X","")</f>
      </c>
      <c r="DX62" s="153"/>
      <c r="DY62" s="153"/>
      <c r="DZ62" s="153"/>
      <c r="EA62" s="153"/>
      <c r="EB62" s="153"/>
      <c r="EC62" s="153"/>
      <c r="ED62" s="153"/>
      <c r="EE62" s="153"/>
      <c r="EF62" s="153"/>
      <c r="EG62" s="153"/>
      <c r="EH62" s="153"/>
    </row>
    <row r="63" spans="2:138" ht="12.75">
      <c r="B63" s="250"/>
      <c r="C63" s="221">
        <f>T('Recursos de Subsistência'!B40)</f>
      </c>
      <c r="D63" s="234">
        <f>IF(AND('RS --&gt; EstSob (Pgo1)'!H46=0,NOT(ISBLANK('RS --&gt; EstSob (Pgo1)'!H46))),"X","")</f>
      </c>
      <c r="E63" s="235">
        <f>IF('RS --&gt; EstSob (Pgo1)'!H46=1,"X","")</f>
      </c>
      <c r="F63" s="235">
        <f>IF('RS --&gt; EstSob (Pgo1)'!H46=2,"X","")</f>
      </c>
      <c r="G63" s="235">
        <f>IF('RS --&gt; EstSob (Pgo1)'!H46=3,"X","")</f>
      </c>
      <c r="H63" s="235">
        <f>IF('RS --&gt; EstSob (Pgo1)'!H46=4,"X","")</f>
      </c>
      <c r="I63" s="236">
        <f>IF('RS --&gt; EstSob (Pgo1)'!H46=5,"X","")</f>
      </c>
      <c r="J63" s="237">
        <f>IF(AND('RS --&gt; EstSob (Pgo1)'!K46=0,NOT(ISBLANK('RS --&gt; EstSob (Pgo1)'!K46))),"X","")</f>
      </c>
      <c r="K63" s="235">
        <f>IF('RS --&gt; EstSob (Pgo1)'!K46=1,"X","")</f>
      </c>
      <c r="L63" s="235">
        <f>IF('RS --&gt; EstSob (Pgo1)'!K46=2,"X","")</f>
      </c>
      <c r="M63" s="235">
        <f>IF('RS --&gt; EstSob (Pgo1)'!K46=3,"X","")</f>
      </c>
      <c r="N63" s="235">
        <f>IF('RS --&gt; EstSob (Pgo1)'!K46=4,"X","")</f>
      </c>
      <c r="O63" s="236">
        <f>IF('RS --&gt; EstSob (Pgo1)'!K46=5,"X","")</f>
      </c>
      <c r="P63" s="237">
        <f>IF(AND('RS --&gt; EstSob (Pgo1)'!N46=0,NOT(ISBLANK('RS --&gt; EstSob (Pgo1)'!N46))),"X","")</f>
      </c>
      <c r="Q63" s="235">
        <f>IF('RS --&gt; EstSob (Pgo1)'!N46=1,"X","")</f>
      </c>
      <c r="R63" s="235">
        <f>IF('RS --&gt; EstSob (Pgo1)'!N46=2,"X","")</f>
      </c>
      <c r="S63" s="235">
        <f>IF('RS --&gt; EstSob (Pgo1)'!N46=3,"X","")</f>
      </c>
      <c r="T63" s="235">
        <f>IF('RS --&gt; EstSob (Pgo1)'!N46=4,"X","")</f>
      </c>
      <c r="U63" s="238">
        <f>IF('RS --&gt; EstSob (Pgo1)'!N46=5,"X","")</f>
      </c>
      <c r="DX63" s="153"/>
      <c r="DY63" s="153"/>
      <c r="DZ63" s="153"/>
      <c r="EA63" s="153"/>
      <c r="EB63" s="153"/>
      <c r="EC63" s="153"/>
      <c r="ED63" s="153"/>
      <c r="EE63" s="153"/>
      <c r="EF63" s="153"/>
      <c r="EG63" s="153"/>
      <c r="EH63" s="153"/>
    </row>
    <row r="64" spans="2:138" ht="12.75">
      <c r="B64" s="250" t="s">
        <v>106</v>
      </c>
      <c r="C64" s="221">
        <f>T('Recursos de Subsistência'!B45)</f>
      </c>
      <c r="D64" s="234">
        <f>IF(AND('RS --&gt; EstSob (Pgo1)'!H51=0,NOT(ISBLANK('RS --&gt; EstSob (Pgo1)'!H51))),"X","")</f>
      </c>
      <c r="E64" s="235">
        <f>IF('RS --&gt; EstSob (Pgo1)'!H51=1,"X","")</f>
      </c>
      <c r="F64" s="235">
        <f>IF('RS --&gt; EstSob (Pgo1)'!H51=2,"X","")</f>
      </c>
      <c r="G64" s="235">
        <f>IF('RS --&gt; EstSob (Pgo1)'!H51=3,"X","")</f>
      </c>
      <c r="H64" s="235">
        <f>IF('RS --&gt; EstSob (Pgo1)'!H51=4,"X","")</f>
      </c>
      <c r="I64" s="236">
        <f>IF('RS --&gt; EstSob (Pgo1)'!H51=5,"X","")</f>
      </c>
      <c r="J64" s="237">
        <f>IF(AND('RS --&gt; EstSob (Pgo1)'!K51=0,NOT(ISBLANK('RS --&gt; EstSob (Pgo1)'!K51))),"X","")</f>
      </c>
      <c r="K64" s="235">
        <f>IF('RS --&gt; EstSob (Pgo1)'!K51=1,"X","")</f>
      </c>
      <c r="L64" s="235">
        <f>IF('RS --&gt; EstSob (Pgo1)'!K51=2,"X","")</f>
      </c>
      <c r="M64" s="235">
        <f>IF('RS --&gt; EstSob (Pgo1)'!K51=3,"X","")</f>
      </c>
      <c r="N64" s="235">
        <f>IF('RS --&gt; EstSob (Pgo1)'!K51=4,"X","")</f>
      </c>
      <c r="O64" s="236">
        <f>IF('RS --&gt; EstSob (Pgo1)'!K51=5,"X","")</f>
      </c>
      <c r="P64" s="237">
        <f>IF(AND('RS --&gt; EstSob (Pgo1)'!N51=0,NOT(ISBLANK('RS --&gt; EstSob (Pgo1)'!N51))),"X","")</f>
      </c>
      <c r="Q64" s="235">
        <f>IF('RS --&gt; EstSob (Pgo1)'!N51=1,"X","")</f>
      </c>
      <c r="R64" s="235">
        <f>IF('RS --&gt; EstSob (Pgo1)'!N51=2,"X","")</f>
      </c>
      <c r="S64" s="235">
        <f>IF('RS --&gt; EstSob (Pgo1)'!N51=3,"X","")</f>
      </c>
      <c r="T64" s="235">
        <f>IF('RS --&gt; EstSob (Pgo1)'!N51=4,"X","")</f>
      </c>
      <c r="U64" s="238">
        <f>IF('RS --&gt; EstSob (Pgo1)'!N51=5,"X","")</f>
      </c>
      <c r="DX64" s="153"/>
      <c r="DY64" s="153"/>
      <c r="DZ64" s="153"/>
      <c r="EA64" s="153"/>
      <c r="EB64" s="153"/>
      <c r="EC64" s="153"/>
      <c r="ED64" s="153"/>
      <c r="EE64" s="153"/>
      <c r="EF64" s="153"/>
      <c r="EG64" s="153"/>
      <c r="EH64" s="153"/>
    </row>
    <row r="65" spans="2:138" ht="12.75">
      <c r="B65" s="250"/>
      <c r="C65" s="221">
        <f>T('Recursos de Subsistência'!B47)</f>
      </c>
      <c r="D65" s="239">
        <f>IF(AND('RS --&gt; EstSob (Pgo1)'!H53=0,NOT(ISBLANK('RS --&gt; EstSob (Pgo1)'!H53))),"X","")</f>
      </c>
      <c r="E65" s="240">
        <f>IF('RS --&gt; EstSob (Pgo1)'!H53=1,"X","")</f>
      </c>
      <c r="F65" s="240">
        <f>IF('RS --&gt; EstSob (Pgo1)'!H53=2,"X","")</f>
      </c>
      <c r="G65" s="240">
        <f>IF('RS --&gt; EstSob (Pgo1)'!H53=3,"X","")</f>
      </c>
      <c r="H65" s="240">
        <f>IF('RS --&gt; EstSob (Pgo1)'!H53=4,"X","")</f>
      </c>
      <c r="I65" s="241">
        <f>IF('RS --&gt; EstSob (Pgo1)'!H53=5,"X","")</f>
      </c>
      <c r="J65" s="242">
        <f>IF(AND('RS --&gt; EstSob (Pgo1)'!K53=0,NOT(ISBLANK('RS --&gt; EstSob (Pgo1)'!K53))),"X","")</f>
      </c>
      <c r="K65" s="240">
        <f>IF('RS --&gt; EstSob (Pgo1)'!K53=1,"X","")</f>
      </c>
      <c r="L65" s="240">
        <f>IF('RS --&gt; EstSob (Pgo1)'!K53=2,"X","")</f>
      </c>
      <c r="M65" s="240">
        <f>IF('RS --&gt; EstSob (Pgo1)'!K53=3,"X","")</f>
      </c>
      <c r="N65" s="240">
        <f>IF('RS --&gt; EstSob (Pgo1)'!K53=4,"X","")</f>
      </c>
      <c r="O65" s="241">
        <f>IF('RS --&gt; EstSob (Pgo1)'!K53=5,"X","")</f>
      </c>
      <c r="P65" s="242">
        <f>IF(AND('RS --&gt; EstSob (Pgo1)'!N53=0,NOT(ISBLANK('RS --&gt; EstSob (Pgo1)'!N53))),"X","")</f>
      </c>
      <c r="Q65" s="240">
        <f>IF('RS --&gt; EstSob (Pgo1)'!N53=1,"X","")</f>
      </c>
      <c r="R65" s="240">
        <f>IF('RS --&gt; EstSob (Pgo1)'!N53=2,"X","")</f>
      </c>
      <c r="S65" s="240">
        <f>IF('RS --&gt; EstSob (Pgo1)'!N53=3,"X","")</f>
      </c>
      <c r="T65" s="240">
        <f>IF('RS --&gt; EstSob (Pgo1)'!N53=4,"X","")</f>
      </c>
      <c r="U65" s="243">
        <f>IF('RS --&gt; EstSob (Pgo1)'!N53=5,"X","")</f>
      </c>
      <c r="DX65" s="153"/>
      <c r="DY65" s="153"/>
      <c r="DZ65" s="153"/>
      <c r="EA65" s="153"/>
      <c r="EB65" s="153"/>
      <c r="EC65" s="153"/>
      <c r="ED65" s="153"/>
      <c r="EE65" s="153"/>
      <c r="EF65" s="153"/>
      <c r="EG65" s="153"/>
      <c r="EH65" s="153"/>
    </row>
    <row r="66" spans="2:138" ht="12.75">
      <c r="B66" s="251"/>
      <c r="C66" s="222">
        <f>T('Recursos de Subsistência'!B49)</f>
      </c>
      <c r="D66" s="244">
        <f>IF(AND('RS --&gt; EstSob (Pgo1)'!H55=0,NOT(ISBLANK('RS --&gt; EstSob (Pgo1)'!H55))),"X","")</f>
      </c>
      <c r="E66" s="245">
        <f>IF('RS --&gt; EstSob (Pgo1)'!H55=1,"X","")</f>
      </c>
      <c r="F66" s="245">
        <f>IF('RS --&gt; EstSob (Pgo1)'!H55=2,"X","")</f>
      </c>
      <c r="G66" s="245">
        <f>IF('RS --&gt; EstSob (Pgo1)'!H55=3,"X","")</f>
      </c>
      <c r="H66" s="245">
        <f>IF('RS --&gt; EstSob (Pgo1)'!H55=4,"X","")</f>
      </c>
      <c r="I66" s="246">
        <f>IF('RS --&gt; EstSob (Pgo1)'!H55=5,"X","")</f>
      </c>
      <c r="J66" s="247">
        <f>IF(AND('RS --&gt; EstSob (Pgo1)'!K55=0,NOT(ISBLANK('RS --&gt; EstSob (Pgo1)'!K55))),"X","")</f>
      </c>
      <c r="K66" s="245">
        <f>IF('RS --&gt; EstSob (Pgo1)'!K55=1,"X","")</f>
      </c>
      <c r="L66" s="245">
        <f>IF('RS --&gt; EstSob (Pgo1)'!K55=2,"X","")</f>
      </c>
      <c r="M66" s="245">
        <f>IF('RS --&gt; EstSob (Pgo1)'!K55=3,"X","")</f>
      </c>
      <c r="N66" s="245">
        <f>IF('RS --&gt; EstSob (Pgo1)'!K55=4,"X","")</f>
      </c>
      <c r="O66" s="246">
        <f>IF('RS --&gt; EstSob (Pgo1)'!K55=5,"X","")</f>
      </c>
      <c r="P66" s="247">
        <f>IF(AND('RS --&gt; EstSob (Pgo1)'!N55=0,NOT(ISBLANK('RS --&gt; EstSob (Pgo1)'!N55))),"X","")</f>
      </c>
      <c r="Q66" s="245">
        <f>IF('RS --&gt; EstSob (Pgo1)'!N55=1,"X","")</f>
      </c>
      <c r="R66" s="245">
        <f>IF('RS --&gt; EstSob (Pgo1)'!N55=2,"X","")</f>
      </c>
      <c r="S66" s="245">
        <f>IF('RS --&gt; EstSob (Pgo1)'!N55=3,"X","")</f>
      </c>
      <c r="T66" s="245">
        <f>IF('RS --&gt; EstSob (Pgo1)'!N55=4,"X","")</f>
      </c>
      <c r="U66" s="248">
        <f>IF('RS --&gt; EstSob (Pgo1)'!N55=5,"X","")</f>
      </c>
      <c r="DX66" s="153"/>
      <c r="DY66" s="153"/>
      <c r="DZ66" s="153"/>
      <c r="EA66" s="153"/>
      <c r="EB66" s="153"/>
      <c r="EC66" s="153"/>
      <c r="ED66" s="153"/>
      <c r="EE66" s="153"/>
      <c r="EF66" s="153"/>
      <c r="EG66" s="153"/>
      <c r="EH66" s="153"/>
    </row>
    <row r="67" spans="2:138" ht="12.75">
      <c r="B67" s="155"/>
      <c r="C67" s="216"/>
      <c r="D67" s="161"/>
      <c r="E67" s="161"/>
      <c r="F67" s="161"/>
      <c r="G67" s="161"/>
      <c r="H67" s="161"/>
      <c r="I67" s="161"/>
      <c r="J67" s="161"/>
      <c r="K67" s="161"/>
      <c r="L67" s="161"/>
      <c r="M67" s="161"/>
      <c r="N67" s="161"/>
      <c r="O67" s="161"/>
      <c r="P67" s="161"/>
      <c r="Q67" s="161"/>
      <c r="R67" s="161"/>
      <c r="S67" s="161"/>
      <c r="T67" s="161"/>
      <c r="U67" s="161"/>
      <c r="DX67" s="153"/>
      <c r="DY67" s="153"/>
      <c r="DZ67" s="153"/>
      <c r="EA67" s="153"/>
      <c r="EB67" s="153"/>
      <c r="EC67" s="153"/>
      <c r="ED67" s="153"/>
      <c r="EE67" s="153"/>
      <c r="EF67" s="153"/>
      <c r="EG67" s="153"/>
      <c r="EH67" s="153"/>
    </row>
    <row r="68" spans="2:138" ht="12.75">
      <c r="B68" s="155" t="s">
        <v>138</v>
      </c>
      <c r="C68" s="216"/>
      <c r="D68" s="155"/>
      <c r="E68" s="155"/>
      <c r="F68" s="155"/>
      <c r="G68" s="155"/>
      <c r="H68" s="155"/>
      <c r="I68" s="155"/>
      <c r="J68" s="155"/>
      <c r="K68" s="155"/>
      <c r="L68" s="155"/>
      <c r="M68" s="155"/>
      <c r="N68" s="155"/>
      <c r="O68" s="155"/>
      <c r="P68" s="155"/>
      <c r="Q68" s="155"/>
      <c r="R68" s="155"/>
      <c r="S68" s="155"/>
      <c r="T68" s="155"/>
      <c r="U68" s="155"/>
      <c r="DX68" s="153"/>
      <c r="DY68" s="153"/>
      <c r="DZ68" s="153"/>
      <c r="EA68" s="153"/>
      <c r="EB68" s="153"/>
      <c r="EC68" s="153"/>
      <c r="ED68" s="153"/>
      <c r="EE68" s="153"/>
      <c r="EF68" s="153"/>
      <c r="EG68" s="153"/>
      <c r="EH68" s="153"/>
    </row>
    <row r="69" spans="2:138" ht="12.75" customHeight="1">
      <c r="B69" s="468" t="s">
        <v>178</v>
      </c>
      <c r="C69" s="469"/>
      <c r="D69" s="469"/>
      <c r="E69" s="469"/>
      <c r="F69" s="469"/>
      <c r="G69" s="469"/>
      <c r="H69" s="469"/>
      <c r="I69" s="469"/>
      <c r="J69" s="469"/>
      <c r="K69" s="469"/>
      <c r="L69" s="469"/>
      <c r="M69" s="469"/>
      <c r="N69" s="469"/>
      <c r="O69" s="469"/>
      <c r="P69" s="469"/>
      <c r="Q69" s="469"/>
      <c r="R69" s="469"/>
      <c r="S69" s="469"/>
      <c r="T69" s="469"/>
      <c r="U69" s="470"/>
      <c r="DX69" s="153"/>
      <c r="DY69" s="153"/>
      <c r="DZ69" s="153"/>
      <c r="EA69" s="153"/>
      <c r="EB69" s="153"/>
      <c r="EC69" s="153"/>
      <c r="ED69" s="153"/>
      <c r="EE69" s="153"/>
      <c r="EF69" s="153"/>
      <c r="EG69" s="153"/>
      <c r="EH69" s="153"/>
    </row>
    <row r="70" spans="2:138" ht="12.75">
      <c r="B70" s="471"/>
      <c r="C70" s="472"/>
      <c r="D70" s="472"/>
      <c r="E70" s="472"/>
      <c r="F70" s="472"/>
      <c r="G70" s="472"/>
      <c r="H70" s="472"/>
      <c r="I70" s="472"/>
      <c r="J70" s="472"/>
      <c r="K70" s="472"/>
      <c r="L70" s="472"/>
      <c r="M70" s="472"/>
      <c r="N70" s="472"/>
      <c r="O70" s="472"/>
      <c r="P70" s="472"/>
      <c r="Q70" s="472"/>
      <c r="R70" s="472"/>
      <c r="S70" s="472"/>
      <c r="T70" s="472"/>
      <c r="U70" s="473"/>
      <c r="DX70" s="153"/>
      <c r="DY70" s="153"/>
      <c r="DZ70" s="153"/>
      <c r="EA70" s="153"/>
      <c r="EB70" s="153"/>
      <c r="EC70" s="153"/>
      <c r="ED70" s="153"/>
      <c r="EE70" s="153"/>
      <c r="EF70" s="153"/>
      <c r="EG70" s="153"/>
      <c r="EH70" s="153"/>
    </row>
    <row r="71" spans="2:138" ht="13.5" customHeight="1">
      <c r="B71" s="474"/>
      <c r="C71" s="475"/>
      <c r="D71" s="475"/>
      <c r="E71" s="475"/>
      <c r="F71" s="475"/>
      <c r="G71" s="475"/>
      <c r="H71" s="475"/>
      <c r="I71" s="475"/>
      <c r="J71" s="475"/>
      <c r="K71" s="475"/>
      <c r="L71" s="475"/>
      <c r="M71" s="475"/>
      <c r="N71" s="475"/>
      <c r="O71" s="475"/>
      <c r="P71" s="475"/>
      <c r="Q71" s="475"/>
      <c r="R71" s="475"/>
      <c r="S71" s="475"/>
      <c r="T71" s="475"/>
      <c r="U71" s="476"/>
      <c r="DX71" s="153"/>
      <c r="DY71" s="153"/>
      <c r="DZ71" s="153"/>
      <c r="EA71" s="153"/>
      <c r="EB71" s="153"/>
      <c r="EC71" s="153"/>
      <c r="ED71" s="153"/>
      <c r="EE71" s="153"/>
      <c r="EF71" s="153"/>
      <c r="EG71" s="153"/>
      <c r="EH71" s="153"/>
    </row>
    <row r="72" spans="2:138" ht="26.25" customHeight="1">
      <c r="B72" s="477">
        <f>T('Actuais Riscos Climáticos'!C27)</f>
      </c>
      <c r="C72" s="226" t="s">
        <v>136</v>
      </c>
      <c r="D72" s="479">
        <f>T('Actuais Riscos Climáticos'!B32)</f>
      </c>
      <c r="E72" s="479"/>
      <c r="F72" s="479"/>
      <c r="G72" s="479"/>
      <c r="H72" s="479"/>
      <c r="I72" s="479"/>
      <c r="J72" s="480">
        <f>T('Actuais Riscos Climáticos'!B35)</f>
      </c>
      <c r="K72" s="479"/>
      <c r="L72" s="479"/>
      <c r="M72" s="479"/>
      <c r="N72" s="479"/>
      <c r="O72" s="481"/>
      <c r="P72" s="482">
        <f>T('Actuais Riscos Climáticos'!B38)</f>
      </c>
      <c r="Q72" s="482"/>
      <c r="R72" s="482"/>
      <c r="S72" s="482"/>
      <c r="T72" s="482"/>
      <c r="U72" s="483"/>
      <c r="DX72" s="153"/>
      <c r="DY72" s="153"/>
      <c r="DZ72" s="153"/>
      <c r="EA72" s="153"/>
      <c r="EB72" s="153"/>
      <c r="EC72" s="153"/>
      <c r="ED72" s="153"/>
      <c r="EE72" s="153"/>
      <c r="EF72" s="153"/>
      <c r="EG72" s="153"/>
      <c r="EH72" s="153"/>
    </row>
    <row r="73" spans="2:138" ht="28.5" customHeight="1">
      <c r="B73" s="477"/>
      <c r="C73" s="223" t="s">
        <v>179</v>
      </c>
      <c r="D73" s="479">
        <f>T(riskcontrols!B21)</f>
      </c>
      <c r="E73" s="479"/>
      <c r="F73" s="479"/>
      <c r="G73" s="479"/>
      <c r="H73" s="479"/>
      <c r="I73" s="479"/>
      <c r="J73" s="480">
        <f>T(riskcontrols!B22)</f>
      </c>
      <c r="K73" s="479"/>
      <c r="L73" s="479"/>
      <c r="M73" s="479"/>
      <c r="N73" s="479"/>
      <c r="O73" s="481"/>
      <c r="P73" s="479">
        <f>T(riskcontrols!B23)</f>
      </c>
      <c r="Q73" s="479"/>
      <c r="R73" s="479"/>
      <c r="S73" s="479"/>
      <c r="T73" s="479"/>
      <c r="U73" s="481"/>
      <c r="DX73" s="153"/>
      <c r="DY73" s="153"/>
      <c r="DZ73" s="153"/>
      <c r="EA73" s="153"/>
      <c r="EB73" s="153"/>
      <c r="EC73" s="153"/>
      <c r="ED73" s="153"/>
      <c r="EE73" s="153"/>
      <c r="EF73" s="153"/>
      <c r="EG73" s="153"/>
      <c r="EH73" s="153"/>
    </row>
    <row r="74" spans="2:138" ht="14.25" customHeight="1">
      <c r="B74" s="478"/>
      <c r="C74" s="224" t="s">
        <v>137</v>
      </c>
      <c r="D74" s="225">
        <v>0</v>
      </c>
      <c r="E74" s="225">
        <v>1</v>
      </c>
      <c r="F74" s="225">
        <v>2</v>
      </c>
      <c r="G74" s="225">
        <v>3</v>
      </c>
      <c r="H74" s="225">
        <v>4</v>
      </c>
      <c r="I74" s="227">
        <v>5</v>
      </c>
      <c r="J74" s="225">
        <v>0</v>
      </c>
      <c r="K74" s="225">
        <v>1</v>
      </c>
      <c r="L74" s="225">
        <v>2</v>
      </c>
      <c r="M74" s="225">
        <v>3</v>
      </c>
      <c r="N74" s="225">
        <v>4</v>
      </c>
      <c r="O74" s="227">
        <v>5</v>
      </c>
      <c r="P74" s="225">
        <v>0</v>
      </c>
      <c r="Q74" s="225">
        <v>1</v>
      </c>
      <c r="R74" s="225">
        <v>2</v>
      </c>
      <c r="S74" s="225">
        <v>3</v>
      </c>
      <c r="T74" s="225">
        <v>4</v>
      </c>
      <c r="U74" s="227">
        <v>5</v>
      </c>
      <c r="DX74" s="153"/>
      <c r="DY74" s="153"/>
      <c r="DZ74" s="153"/>
      <c r="EA74" s="153"/>
      <c r="EB74" s="153"/>
      <c r="EC74" s="153"/>
      <c r="ED74" s="153"/>
      <c r="EE74" s="153"/>
      <c r="EF74" s="153"/>
      <c r="EG74" s="153"/>
      <c r="EH74" s="153"/>
    </row>
    <row r="75" spans="2:138" ht="12.75" customHeight="1">
      <c r="B75" s="249" t="s">
        <v>101</v>
      </c>
      <c r="C75" s="220" t="str">
        <f>T('Recursos de Subsistência'!B8)</f>
        <v>Águas superficiais</v>
      </c>
      <c r="D75" s="229">
        <f>IF(AND('RS --&gt; EstSob (Pgo2)'!H15=0,NOT(ISBLANK('RS --&gt; EstSob (Pgo2)'!H15))),"X","")</f>
      </c>
      <c r="E75" s="230">
        <f>IF('RS --&gt; EstSob (Pgo2)'!H15=1,"X","")</f>
      </c>
      <c r="F75" s="230">
        <f>IF('RS --&gt; EstSob (Pgo2)'!H15=2,"X","")</f>
      </c>
      <c r="G75" s="230">
        <f>IF('RS --&gt; EstSob (Pgo2)'!H15=3,"X","")</f>
      </c>
      <c r="H75" s="230">
        <f>IF('RS --&gt; EstSob (Pgo2)'!H15=4,"X","")</f>
      </c>
      <c r="I75" s="231">
        <f>IF('RS --&gt; EstSob (Pgo2)'!H15=5,"X","")</f>
      </c>
      <c r="J75" s="232">
        <f>IF(AND('RS --&gt; EstSob (Pgo2)'!K15=0,NOT(ISBLANK('RS --&gt; EstSob (Pgo2)'!K15))),"X","")</f>
      </c>
      <c r="K75" s="230">
        <f>IF('RS --&gt; EstSob (Pgo2)'!K15=1,"X","")</f>
      </c>
      <c r="L75" s="230">
        <f>IF('RS --&gt; EstSob (Pgo2)'!K15=2,"X","")</f>
      </c>
      <c r="M75" s="230">
        <f>IF('RS --&gt; EstSob (Pgo2)'!K15=3,"X","")</f>
      </c>
      <c r="N75" s="230">
        <f>IF('RS --&gt; EstSob (Pgo2)'!K15=4,"X","")</f>
      </c>
      <c r="O75" s="231">
        <f>IF('RS --&gt; EstSob (Pgo2)'!K15=5,"X","")</f>
      </c>
      <c r="P75" s="232">
        <f>IF(AND('RS --&gt; EstSob (Pgo2)'!N15=0,NOT(ISBLANK('RS --&gt; EstSob (Pgo2)'!N15))),"X","")</f>
      </c>
      <c r="Q75" s="230">
        <f>IF('RS --&gt; EstSob (Pgo2)'!N15=1,"X","")</f>
      </c>
      <c r="R75" s="230">
        <f>IF('RS --&gt; EstSob (Pgo2)'!N15=2,"X","")</f>
      </c>
      <c r="S75" s="230">
        <f>IF('RS --&gt; EstSob (Pgo2)'!N15=3,"X","")</f>
      </c>
      <c r="T75" s="230">
        <f>IF('RS --&gt; EstSob (Pgo2)'!N15=4,"X","")</f>
      </c>
      <c r="U75" s="233">
        <f>IF('RS --&gt; EstSob (Pgo2)'!N15=5,"X","")</f>
      </c>
      <c r="DX75" s="153"/>
      <c r="DY75" s="153"/>
      <c r="DZ75" s="153"/>
      <c r="EA75" s="153"/>
      <c r="EB75" s="153"/>
      <c r="EC75" s="153"/>
      <c r="ED75" s="153"/>
      <c r="EE75" s="153"/>
      <c r="EF75" s="153"/>
      <c r="EG75" s="153"/>
      <c r="EH75" s="153"/>
    </row>
    <row r="76" spans="1:127" s="217" customFormat="1" ht="12.75">
      <c r="A76" s="158"/>
      <c r="B76" s="250"/>
      <c r="C76" s="221" t="str">
        <f>T('Recursos de Subsistência'!B10)</f>
        <v>Terreno para agricultura</v>
      </c>
      <c r="D76" s="234">
        <f>IF(AND('RS --&gt; EstSob (Pgo2)'!H17=0,NOT(ISBLANK('RS --&gt; EstSob (Pgo2)'!H17))),"X","")</f>
      </c>
      <c r="E76" s="235">
        <f>IF('RS --&gt; EstSob (Pgo2)'!H17=1,"X","")</f>
      </c>
      <c r="F76" s="235">
        <f>IF('RS --&gt; EstSob (Pgo2)'!H17=2,"X","")</f>
      </c>
      <c r="G76" s="235">
        <f>IF('RS --&gt; EstSob (Pgo2)'!H17=3,"X","")</f>
      </c>
      <c r="H76" s="235">
        <f>IF('RS --&gt; EstSob (Pgo2)'!H17=4,"X","")</f>
      </c>
      <c r="I76" s="236">
        <f>IF('RS --&gt; EstSob (Pgo2)'!H17=5,"X","")</f>
      </c>
      <c r="J76" s="237">
        <f>IF(AND('RS --&gt; EstSob (Pgo2)'!K17=0,NOT(ISBLANK('RS --&gt; EstSob (Pgo2)'!K17))),"X","")</f>
      </c>
      <c r="K76" s="235">
        <f>IF('RS --&gt; EstSob (Pgo2)'!K17=1,"X","")</f>
      </c>
      <c r="L76" s="235">
        <f>IF('RS --&gt; EstSob (Pgo2)'!K17=2,"X","")</f>
      </c>
      <c r="M76" s="235">
        <f>IF('RS --&gt; EstSob (Pgo2)'!K17=3,"X","")</f>
      </c>
      <c r="N76" s="235">
        <f>IF('RS --&gt; EstSob (Pgo2)'!K17=4,"X","")</f>
      </c>
      <c r="O76" s="236">
        <f>IF('RS --&gt; EstSob (Pgo2)'!K17=5,"X","")</f>
      </c>
      <c r="P76" s="237">
        <f>IF(AND('RS --&gt; EstSob (Pgo2)'!N17=0,NOT(ISBLANK('RS --&gt; EstSob (Pgo2)'!N17))),"X","")</f>
      </c>
      <c r="Q76" s="235">
        <f>IF('RS --&gt; EstSob (Pgo2)'!N17=1,"X","")</f>
      </c>
      <c r="R76" s="235">
        <f>IF('RS --&gt; EstSob (Pgo2)'!N17=2,"X","")</f>
      </c>
      <c r="S76" s="235">
        <f>IF('RS --&gt; EstSob (Pgo2)'!N17=3,"X","")</f>
      </c>
      <c r="T76" s="235">
        <f>IF('RS --&gt; EstSob (Pgo2)'!N17=4,"X","")</f>
      </c>
      <c r="U76" s="238">
        <f>IF('RS --&gt; EstSob (Pgo2)'!N17=5,"X","")</f>
      </c>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8"/>
      <c r="BQ76" s="158"/>
      <c r="BR76" s="158"/>
      <c r="BS76" s="158"/>
      <c r="BT76" s="158"/>
      <c r="BU76" s="158"/>
      <c r="BV76" s="158"/>
      <c r="BW76" s="158"/>
      <c r="BX76" s="158"/>
      <c r="BY76" s="158"/>
      <c r="BZ76" s="158"/>
      <c r="CA76" s="158"/>
      <c r="CB76" s="158"/>
      <c r="CC76" s="158"/>
      <c r="CD76" s="158"/>
      <c r="CE76" s="158"/>
      <c r="CF76" s="158"/>
      <c r="CG76" s="158"/>
      <c r="CH76" s="158"/>
      <c r="CI76" s="158"/>
      <c r="CJ76" s="158"/>
      <c r="CK76" s="158"/>
      <c r="CL76" s="158"/>
      <c r="CM76" s="158"/>
      <c r="CN76" s="158"/>
      <c r="CO76" s="158"/>
      <c r="CP76" s="158"/>
      <c r="CQ76" s="158"/>
      <c r="CR76" s="158"/>
      <c r="CS76" s="158"/>
      <c r="CT76" s="158"/>
      <c r="CU76" s="158"/>
      <c r="CV76" s="158"/>
      <c r="CW76" s="158"/>
      <c r="CX76" s="158"/>
      <c r="CY76" s="158"/>
      <c r="CZ76" s="158"/>
      <c r="DA76" s="158"/>
      <c r="DB76" s="158"/>
      <c r="DC76" s="158"/>
      <c r="DD76" s="158"/>
      <c r="DE76" s="158"/>
      <c r="DF76" s="158"/>
      <c r="DG76" s="158"/>
      <c r="DH76" s="158"/>
      <c r="DI76" s="158"/>
      <c r="DJ76" s="158"/>
      <c r="DK76" s="158"/>
      <c r="DL76" s="158"/>
      <c r="DM76" s="158"/>
      <c r="DN76" s="158"/>
      <c r="DO76" s="158"/>
      <c r="DP76" s="158"/>
      <c r="DQ76" s="158"/>
      <c r="DR76" s="158"/>
      <c r="DS76" s="158"/>
      <c r="DT76" s="158"/>
      <c r="DU76" s="158"/>
      <c r="DV76" s="158"/>
      <c r="DW76" s="158"/>
    </row>
    <row r="77" spans="2:138" ht="12.75">
      <c r="B77" s="250"/>
      <c r="C77" s="221" t="str">
        <f>T('Recursos de Subsistência'!B12)</f>
        <v>Árvores</v>
      </c>
      <c r="D77" s="234">
        <f>IF(AND('RS --&gt; EstSob (Pgo2)'!H19=0,NOT(ISBLANK('RS --&gt; EstSob (Pgo2)'!H19))),"X","")</f>
      </c>
      <c r="E77" s="235">
        <f>IF('RS --&gt; EstSob (Pgo2)'!H19=1,"X","")</f>
      </c>
      <c r="F77" s="235">
        <f>IF('RS --&gt; EstSob (Pgo2)'!H19=2,"X","")</f>
      </c>
      <c r="G77" s="235">
        <f>IF('RS --&gt; EstSob (Pgo2)'!H19=3,"X","")</f>
      </c>
      <c r="H77" s="235">
        <f>IF('RS --&gt; EstSob (Pgo2)'!H19=4,"X","")</f>
      </c>
      <c r="I77" s="236">
        <f>IF('RS --&gt; EstSob (Pgo2)'!H19=5,"X","")</f>
      </c>
      <c r="J77" s="237">
        <f>IF(AND('RS --&gt; EstSob (Pgo2)'!K19=0,NOT(ISBLANK('RS --&gt; EstSob (Pgo2)'!K19))),"X","")</f>
      </c>
      <c r="K77" s="235">
        <f>IF('RS --&gt; EstSob (Pgo2)'!K19=1,"X","")</f>
      </c>
      <c r="L77" s="235">
        <f>IF('RS --&gt; EstSob (Pgo2)'!K19=2,"X","")</f>
      </c>
      <c r="M77" s="235">
        <f>IF('RS --&gt; EstSob (Pgo2)'!K19=3,"X","")</f>
      </c>
      <c r="N77" s="235">
        <f>IF('RS --&gt; EstSob (Pgo2)'!K19=4,"X","")</f>
      </c>
      <c r="O77" s="236">
        <f>IF('RS --&gt; EstSob (Pgo2)'!K19=5,"X","")</f>
      </c>
      <c r="P77" s="237">
        <f>IF(AND('RS --&gt; EstSob (Pgo2)'!N19=0,NOT(ISBLANK('RS --&gt; EstSob (Pgo2)'!N19))),"X","")</f>
      </c>
      <c r="Q77" s="235">
        <f>IF('RS --&gt; EstSob (Pgo2)'!N19=1,"X","")</f>
      </c>
      <c r="R77" s="235">
        <f>IF('RS --&gt; EstSob (Pgo2)'!N19=2,"X","")</f>
      </c>
      <c r="S77" s="235">
        <f>IF('RS --&gt; EstSob (Pgo2)'!N19=3,"X","")</f>
      </c>
      <c r="T77" s="235">
        <f>IF('RS --&gt; EstSob (Pgo2)'!N19=4,"X","")</f>
      </c>
      <c r="U77" s="238">
        <f>IF('RS --&gt; EstSob (Pgo2)'!N19=5,"X","")</f>
      </c>
      <c r="DX77" s="153"/>
      <c r="DY77" s="153"/>
      <c r="DZ77" s="153"/>
      <c r="EA77" s="153"/>
      <c r="EB77" s="153"/>
      <c r="EC77" s="153"/>
      <c r="ED77" s="153"/>
      <c r="EE77" s="153"/>
      <c r="EF77" s="153"/>
      <c r="EG77" s="153"/>
      <c r="EH77" s="153"/>
    </row>
    <row r="78" spans="2:138" ht="12.75">
      <c r="B78" s="250" t="s">
        <v>103</v>
      </c>
      <c r="C78" s="221" t="str">
        <f>T('Recursos de Subsistência'!B17)</f>
        <v>Bicicletas</v>
      </c>
      <c r="D78" s="234">
        <f>IF(AND('RS --&gt; EstSob (Pgo2)'!H24=0,NOT(ISBLANK('RS --&gt; EstSob (Pgo2)'!H24))),"X","")</f>
      </c>
      <c r="E78" s="235">
        <f>IF('RS --&gt; EstSob (Pgo2)'!H24=1,"X","")</f>
      </c>
      <c r="F78" s="235">
        <f>IF('RS --&gt; EstSob (Pgo2)'!H24=2,"X","")</f>
      </c>
      <c r="G78" s="235">
        <f>IF('RS --&gt; EstSob (Pgo2)'!H24=3,"X","")</f>
      </c>
      <c r="H78" s="235">
        <f>IF('RS --&gt; EstSob (Pgo2)'!H24=4,"X","")</f>
      </c>
      <c r="I78" s="236">
        <f>IF('RS --&gt; EstSob (Pgo2)'!H24=5,"X","")</f>
      </c>
      <c r="J78" s="237">
        <f>IF(AND('RS --&gt; EstSob (Pgo2)'!K24=0,NOT(ISBLANK('RS --&gt; EstSob (Pgo2)'!K24))),"X","")</f>
      </c>
      <c r="K78" s="235">
        <f>IF('RS --&gt; EstSob (Pgo2)'!K24=1,"X","")</f>
      </c>
      <c r="L78" s="235">
        <f>IF('RS --&gt; EstSob (Pgo2)'!K24=2,"X","")</f>
      </c>
      <c r="M78" s="235">
        <f>IF('RS --&gt; EstSob (Pgo2)'!K24=3,"X","")</f>
      </c>
      <c r="N78" s="235">
        <f>IF('RS --&gt; EstSob (Pgo2)'!K24=4,"X","")</f>
      </c>
      <c r="O78" s="236">
        <f>IF('RS --&gt; EstSob (Pgo2)'!K24=5,"X","")</f>
      </c>
      <c r="P78" s="237">
        <f>IF(AND('RS --&gt; EstSob (Pgo2)'!N24=0,NOT(ISBLANK('RS --&gt; EstSob (Pgo2)'!N24))),"X","")</f>
      </c>
      <c r="Q78" s="235">
        <f>IF('RS --&gt; EstSob (Pgo2)'!N24=1,"X","")</f>
      </c>
      <c r="R78" s="235">
        <f>IF('RS --&gt; EstSob (Pgo2)'!N24=2,"X","")</f>
      </c>
      <c r="S78" s="235">
        <f>IF('RS --&gt; EstSob (Pgo2)'!N24=3,"X","")</f>
      </c>
      <c r="T78" s="235">
        <f>IF('RS --&gt; EstSob (Pgo2)'!N24=4,"X","")</f>
      </c>
      <c r="U78" s="238">
        <f>IF('RS --&gt; EstSob (Pgo2)'!N24=5,"X","")</f>
      </c>
      <c r="DX78" s="153"/>
      <c r="DY78" s="153"/>
      <c r="DZ78" s="153"/>
      <c r="EA78" s="153"/>
      <c r="EB78" s="153"/>
      <c r="EC78" s="153"/>
      <c r="ED78" s="153"/>
      <c r="EE78" s="153"/>
      <c r="EF78" s="153"/>
      <c r="EG78" s="153"/>
      <c r="EH78" s="153"/>
    </row>
    <row r="79" spans="2:138" ht="25.5">
      <c r="B79" s="250"/>
      <c r="C79" s="221" t="str">
        <f>T('Recursos de Subsistência'!B19)</f>
        <v>Infra-estruturas de irrigação</v>
      </c>
      <c r="D79" s="234">
        <f>IF(AND('RS --&gt; EstSob (Pgo2)'!H26=0,NOT(ISBLANK('RS --&gt; EstSob (Pgo2)'!H26))),"X","")</f>
      </c>
      <c r="E79" s="235">
        <f>IF('RS --&gt; EstSob (Pgo2)'!H26=1,"X","")</f>
      </c>
      <c r="F79" s="235">
        <f>IF('RS --&gt; EstSob (Pgo2)'!H26=2,"X","")</f>
      </c>
      <c r="G79" s="235">
        <f>IF('RS --&gt; EstSob (Pgo2)'!H26=3,"X","")</f>
      </c>
      <c r="H79" s="235">
        <f>IF('RS --&gt; EstSob (Pgo2)'!H26=4,"X","")</f>
      </c>
      <c r="I79" s="236">
        <f>IF('RS --&gt; EstSob (Pgo2)'!H26=5,"X","")</f>
      </c>
      <c r="J79" s="237">
        <f>IF(AND('RS --&gt; EstSob (Pgo2)'!K26=0,NOT(ISBLANK('RS --&gt; EstSob (Pgo2)'!K26))),"X","")</f>
      </c>
      <c r="K79" s="235">
        <f>IF('RS --&gt; EstSob (Pgo2)'!K26=1,"X","")</f>
      </c>
      <c r="L79" s="235">
        <f>IF('RS --&gt; EstSob (Pgo2)'!K26=2,"X","")</f>
      </c>
      <c r="M79" s="235">
        <f>IF('RS --&gt; EstSob (Pgo2)'!K26=3,"X","")</f>
      </c>
      <c r="N79" s="235">
        <f>IF('RS --&gt; EstSob (Pgo2)'!K26=4,"X","")</f>
      </c>
      <c r="O79" s="236">
        <f>IF('RS --&gt; EstSob (Pgo2)'!K26=5,"X","")</f>
      </c>
      <c r="P79" s="237">
        <f>IF(AND('RS --&gt; EstSob (Pgo2)'!N26=0,NOT(ISBLANK('RS --&gt; EstSob (Pgo2)'!N26))),"X","")</f>
      </c>
      <c r="Q79" s="235">
        <f>IF('RS --&gt; EstSob (Pgo2)'!N26=1,"X","")</f>
      </c>
      <c r="R79" s="235">
        <f>IF('RS --&gt; EstSob (Pgo2)'!N26=2,"X","")</f>
      </c>
      <c r="S79" s="235">
        <f>IF('RS --&gt; EstSob (Pgo2)'!N26=3,"X","")</f>
      </c>
      <c r="T79" s="235">
        <f>IF('RS --&gt; EstSob (Pgo2)'!N26=4,"X","")</f>
      </c>
      <c r="U79" s="238">
        <f>IF('RS --&gt; EstSob (Pgo2)'!N26=5,"X","")</f>
      </c>
      <c r="DX79" s="153"/>
      <c r="DY79" s="153"/>
      <c r="DZ79" s="153"/>
      <c r="EA79" s="153"/>
      <c r="EB79" s="153"/>
      <c r="EC79" s="153"/>
      <c r="ED79" s="153"/>
      <c r="EE79" s="153"/>
      <c r="EF79" s="153"/>
      <c r="EG79" s="153"/>
      <c r="EH79" s="153"/>
    </row>
    <row r="80" spans="2:138" ht="12.75">
      <c r="B80" s="250"/>
      <c r="C80" s="221" t="str">
        <f>T('Recursos de Subsistência'!B21)</f>
        <v>Estradas</v>
      </c>
      <c r="D80" s="234">
        <f>IF(AND('RS --&gt; EstSob (Pgo2)'!H28=0,NOT(ISBLANK('RS --&gt; EstSob (Pgo2)'!H28))),"X","")</f>
      </c>
      <c r="E80" s="235">
        <f>IF('RS --&gt; EstSob (Pgo2)'!H28=1,"X","")</f>
      </c>
      <c r="F80" s="235">
        <f>IF('RS --&gt; EstSob (Pgo2)'!H28=2,"X","")</f>
      </c>
      <c r="G80" s="235">
        <f>IF('RS --&gt; EstSob (Pgo2)'!H28=3,"X","")</f>
      </c>
      <c r="H80" s="235">
        <f>IF('RS --&gt; EstSob (Pgo2)'!H28=4,"X","")</f>
      </c>
      <c r="I80" s="236">
        <f>IF('RS --&gt; EstSob (Pgo2)'!H28=5,"X","")</f>
      </c>
      <c r="J80" s="237">
        <f>IF(AND('RS --&gt; EstSob (Pgo2)'!K28=0,NOT(ISBLANK('RS --&gt; EstSob (Pgo2)'!K28))),"X","")</f>
      </c>
      <c r="K80" s="235">
        <f>IF('RS --&gt; EstSob (Pgo2)'!K28=1,"X","")</f>
      </c>
      <c r="L80" s="235">
        <f>IF('RS --&gt; EstSob (Pgo2)'!K28=2,"X","")</f>
      </c>
      <c r="M80" s="235">
        <f>IF('RS --&gt; EstSob (Pgo2)'!K28=3,"X","")</f>
      </c>
      <c r="N80" s="235">
        <f>IF('RS --&gt; EstSob (Pgo2)'!K28=4,"X","")</f>
      </c>
      <c r="O80" s="236">
        <f>IF('RS --&gt; EstSob (Pgo2)'!K28=5,"X","")</f>
      </c>
      <c r="P80" s="237">
        <f>IF(AND('RS --&gt; EstSob (Pgo2)'!N28=0,NOT(ISBLANK('RS --&gt; EstSob (Pgo2)'!N28))),"X","")</f>
      </c>
      <c r="Q80" s="235">
        <f>IF('RS --&gt; EstSob (Pgo2)'!N28=1,"X","")</f>
      </c>
      <c r="R80" s="235">
        <f>IF('RS --&gt; EstSob (Pgo2)'!N28=2,"X","")</f>
      </c>
      <c r="S80" s="235">
        <f>IF('RS --&gt; EstSob (Pgo2)'!N28=3,"X","")</f>
      </c>
      <c r="T80" s="235">
        <f>IF('RS --&gt; EstSob (Pgo2)'!N28=4,"X","")</f>
      </c>
      <c r="U80" s="238">
        <f>IF('RS --&gt; EstSob (Pgo2)'!N28=5,"X","")</f>
      </c>
      <c r="DX80" s="153"/>
      <c r="DY80" s="153"/>
      <c r="DZ80" s="153"/>
      <c r="EA80" s="153"/>
      <c r="EB80" s="153"/>
      <c r="EC80" s="153"/>
      <c r="ED80" s="153"/>
      <c r="EE80" s="153"/>
      <c r="EF80" s="153"/>
      <c r="EG80" s="153"/>
      <c r="EH80" s="153"/>
    </row>
    <row r="81" spans="2:138" ht="12.75">
      <c r="B81" s="250" t="s">
        <v>104</v>
      </c>
      <c r="C81" s="221" t="str">
        <f>T('Recursos de Subsistência'!B27)</f>
        <v>Numerário</v>
      </c>
      <c r="D81" s="234">
        <f>IF(AND('RS --&gt; EstSob (Pgo2)'!H33=0,NOT(ISBLANK('RS --&gt; EstSob (Pgo2)'!H33))),"X","")</f>
      </c>
      <c r="E81" s="235">
        <f>IF('RS --&gt; EstSob (Pgo2)'!H33=1,"X","")</f>
      </c>
      <c r="F81" s="235">
        <f>IF('RS --&gt; EstSob (Pgo2)'!H33=2,"X","")</f>
      </c>
      <c r="G81" s="235">
        <f>IF('RS --&gt; EstSob (Pgo2)'!H33=3,"X","")</f>
      </c>
      <c r="H81" s="235">
        <f>IF('RS --&gt; EstSob (Pgo2)'!H33=4,"X","")</f>
      </c>
      <c r="I81" s="236">
        <f>IF('RS --&gt; EstSob (Pgo2)'!H33=5,"X","")</f>
      </c>
      <c r="J81" s="237">
        <f>IF(AND('RS --&gt; EstSob (Pgo2)'!K33=0,NOT(ISBLANK('RS --&gt; EstSob (Pgo2)'!K33))),"X","")</f>
      </c>
      <c r="K81" s="235">
        <f>IF('RS --&gt; EstSob (Pgo2)'!K33=1,"X","")</f>
      </c>
      <c r="L81" s="235">
        <f>IF('RS --&gt; EstSob (Pgo2)'!K33=2,"X","")</f>
      </c>
      <c r="M81" s="235">
        <f>IF('RS --&gt; EstSob (Pgo2)'!K33=3,"X","")</f>
      </c>
      <c r="N81" s="235">
        <f>IF('RS --&gt; EstSob (Pgo2)'!K33=4,"X","")</f>
      </c>
      <c r="O81" s="236">
        <f>IF('RS --&gt; EstSob (Pgo2)'!K33=5,"X","")</f>
      </c>
      <c r="P81" s="237">
        <f>IF(AND('RS --&gt; EstSob (Pgo2)'!N33=0,NOT(ISBLANK('RS --&gt; EstSob (Pgo2)'!N33))),"X","")</f>
      </c>
      <c r="Q81" s="235">
        <f>IF('RS --&gt; EstSob (Pgo2)'!N33=1,"X","")</f>
      </c>
      <c r="R81" s="235">
        <f>IF('RS --&gt; EstSob (Pgo2)'!N33=2,"X","")</f>
      </c>
      <c r="S81" s="235">
        <f>IF('RS --&gt; EstSob (Pgo2)'!N33=3,"X","")</f>
      </c>
      <c r="T81" s="235">
        <f>IF('RS --&gt; EstSob (Pgo2)'!N33=4,"X","")</f>
      </c>
      <c r="U81" s="238">
        <f>IF('RS --&gt; EstSob (Pgo2)'!N33=5,"X","")</f>
      </c>
      <c r="DX81" s="153"/>
      <c r="DY81" s="153"/>
      <c r="DZ81" s="153"/>
      <c r="EA81" s="153"/>
      <c r="EB81" s="153"/>
      <c r="EC81" s="153"/>
      <c r="ED81" s="153"/>
      <c r="EE81" s="153"/>
      <c r="EF81" s="153"/>
      <c r="EG81" s="153"/>
      <c r="EH81" s="153"/>
    </row>
    <row r="82" spans="2:138" ht="12.75" customHeight="1">
      <c r="B82" s="250"/>
      <c r="C82" s="221" t="str">
        <f>T('Recursos de Subsistência'!B29)</f>
        <v>Jóias</v>
      </c>
      <c r="D82" s="234">
        <f>IF(AND('RS --&gt; EstSob (Pgo2)'!H35=0,NOT(ISBLANK('RS --&gt; EstSob (Pgo2)'!H35))),"X","")</f>
      </c>
      <c r="E82" s="235">
        <f>IF('RS --&gt; EstSob (Pgo2)'!H35=1,"X","")</f>
      </c>
      <c r="F82" s="235">
        <f>IF('RS --&gt; EstSob (Pgo2)'!H35=2,"X","")</f>
      </c>
      <c r="G82" s="235">
        <f>IF('RS --&gt; EstSob (Pgo2)'!H35=3,"X","")</f>
      </c>
      <c r="H82" s="235">
        <f>IF('RS --&gt; EstSob (Pgo2)'!H35=4,"X","")</f>
      </c>
      <c r="I82" s="236">
        <f>IF('RS --&gt; EstSob (Pgo2)'!H35=5,"X","")</f>
      </c>
      <c r="J82" s="237">
        <f>IF(AND('RS --&gt; EstSob (Pgo2)'!K35=0,NOT(ISBLANK('RS --&gt; EstSob (Pgo2)'!K35))),"X","")</f>
      </c>
      <c r="K82" s="235">
        <f>IF('RS --&gt; EstSob (Pgo2)'!K35=1,"X","")</f>
      </c>
      <c r="L82" s="235">
        <f>IF('RS --&gt; EstSob (Pgo2)'!K35=2,"X","")</f>
      </c>
      <c r="M82" s="235">
        <f>IF('RS --&gt; EstSob (Pgo2)'!K35=3,"X","")</f>
      </c>
      <c r="N82" s="235">
        <f>IF('RS --&gt; EstSob (Pgo2)'!K35=4,"X","")</f>
      </c>
      <c r="O82" s="236">
        <f>IF('RS --&gt; EstSob (Pgo2)'!K35=5,"X","")</f>
      </c>
      <c r="P82" s="237">
        <f>IF(AND('RS --&gt; EstSob (Pgo2)'!N35=0,NOT(ISBLANK('RS --&gt; EstSob (Pgo2)'!N35))),"X","")</f>
      </c>
      <c r="Q82" s="235">
        <f>IF('RS --&gt; EstSob (Pgo2)'!N35=1,"X","")</f>
      </c>
      <c r="R82" s="235">
        <f>IF('RS --&gt; EstSob (Pgo2)'!N35=2,"X","")</f>
      </c>
      <c r="S82" s="235">
        <f>IF('RS --&gt; EstSob (Pgo2)'!N35=3,"X","")</f>
      </c>
      <c r="T82" s="235">
        <f>IF('RS --&gt; EstSob (Pgo2)'!N35=4,"X","")</f>
      </c>
      <c r="U82" s="238">
        <f>IF('RS --&gt; EstSob (Pgo2)'!N35=5,"X","")</f>
      </c>
      <c r="DX82" s="153"/>
      <c r="DY82" s="153"/>
      <c r="DZ82" s="153"/>
      <c r="EA82" s="153"/>
      <c r="EB82" s="153"/>
      <c r="EC82" s="153"/>
      <c r="ED82" s="153"/>
      <c r="EE82" s="153"/>
      <c r="EF82" s="153"/>
      <c r="EG82" s="153"/>
      <c r="EH82" s="153"/>
    </row>
    <row r="83" spans="2:138" ht="12.75">
      <c r="B83" s="250"/>
      <c r="C83" s="221">
        <f>T('Recursos de Subsistência'!B31)</f>
      </c>
      <c r="D83" s="234">
        <f>IF(AND('RS --&gt; EstSob (Pgo2)'!H37=0,NOT(ISBLANK('RS --&gt; EstSob (Pgo2)'!H37))),"X","")</f>
      </c>
      <c r="E83" s="235">
        <f>IF('RS --&gt; EstSob (Pgo2)'!H37=1,"X","")</f>
      </c>
      <c r="F83" s="235">
        <f>IF('RS --&gt; EstSob (Pgo2)'!H37=2,"X","")</f>
      </c>
      <c r="G83" s="235">
        <f>IF('RS --&gt; EstSob (Pgo2)'!H37=3,"X","")</f>
      </c>
      <c r="H83" s="235">
        <f>IF('RS --&gt; EstSob (Pgo2)'!H37=4,"X","")</f>
      </c>
      <c r="I83" s="236">
        <f>IF('RS --&gt; EstSob (Pgo2)'!H37=5,"X","")</f>
      </c>
      <c r="J83" s="237">
        <f>IF(AND('RS --&gt; EstSob (Pgo2)'!K37=0,NOT(ISBLANK('RS --&gt; EstSob (Pgo2)'!K37))),"X","")</f>
      </c>
      <c r="K83" s="235">
        <f>IF('RS --&gt; EstSob (Pgo2)'!K37=1,"X","")</f>
      </c>
      <c r="L83" s="235">
        <f>IF('RS --&gt; EstSob (Pgo2)'!K37=2,"X","")</f>
      </c>
      <c r="M83" s="235">
        <f>IF('RS --&gt; EstSob (Pgo2)'!K37=3,"X","")</f>
      </c>
      <c r="N83" s="235">
        <f>IF('RS --&gt; EstSob (Pgo2)'!K37=4,"X","")</f>
      </c>
      <c r="O83" s="236">
        <f>IF('RS --&gt; EstSob (Pgo2)'!K37=5,"X","")</f>
      </c>
      <c r="P83" s="237">
        <f>IF(AND('RS --&gt; EstSob (Pgo2)'!N37=0,NOT(ISBLANK('RS --&gt; EstSob (Pgo2)'!N37))),"X","")</f>
      </c>
      <c r="Q83" s="235">
        <f>IF('RS --&gt; EstSob (Pgo2)'!N37=1,"X","")</f>
      </c>
      <c r="R83" s="235">
        <f>IF('RS --&gt; EstSob (Pgo2)'!N37=2,"X","")</f>
      </c>
      <c r="S83" s="235">
        <f>IF('RS --&gt; EstSob (Pgo2)'!N37=3,"X","")</f>
      </c>
      <c r="T83" s="235">
        <f>IF('RS --&gt; EstSob (Pgo2)'!N37=4,"X","")</f>
      </c>
      <c r="U83" s="238">
        <f>IF('RS --&gt; EstSob (Pgo2)'!N37=5,"X","")</f>
      </c>
      <c r="DX83" s="153"/>
      <c r="DY83" s="153"/>
      <c r="DZ83" s="153"/>
      <c r="EA83" s="153"/>
      <c r="EB83" s="153"/>
      <c r="EC83" s="153"/>
      <c r="ED83" s="153"/>
      <c r="EE83" s="153"/>
      <c r="EF83" s="153"/>
      <c r="EG83" s="153"/>
      <c r="EH83" s="153"/>
    </row>
    <row r="84" spans="2:138" ht="12.75">
      <c r="B84" s="250" t="s">
        <v>105</v>
      </c>
      <c r="C84" s="221" t="str">
        <f>T('Recursos de Subsistência'!B36)</f>
        <v>Boa saude</v>
      </c>
      <c r="D84" s="234">
        <f>IF(AND('RS --&gt; EstSob (Pgo2)'!H42=0,NOT(ISBLANK('RS --&gt; EstSob (Pgo2)'!H42))),"X","")</f>
      </c>
      <c r="E84" s="235">
        <f>IF('RS --&gt; EstSob (Pgo2)'!H42=1,"X","")</f>
      </c>
      <c r="F84" s="235">
        <f>IF('RS --&gt; EstSob (Pgo2)'!H42=2,"X","")</f>
      </c>
      <c r="G84" s="235">
        <f>IF('RS --&gt; EstSob (Pgo2)'!H42=3,"X","")</f>
      </c>
      <c r="H84" s="235">
        <f>IF('RS --&gt; EstSob (Pgo2)'!H42=4,"X","")</f>
      </c>
      <c r="I84" s="236">
        <f>IF('RS --&gt; EstSob (Pgo2)'!H42=5,"X","")</f>
      </c>
      <c r="J84" s="237">
        <f>IF(AND('RS --&gt; EstSob (Pgo2)'!K42=0,NOT(ISBLANK('RS --&gt; EstSob (Pgo2)'!K42))),"X","")</f>
      </c>
      <c r="K84" s="235">
        <f>IF('RS --&gt; EstSob (Pgo2)'!K42=1,"X","")</f>
      </c>
      <c r="L84" s="235">
        <f>IF('RS --&gt; EstSob (Pgo2)'!K42=2,"X","")</f>
      </c>
      <c r="M84" s="235">
        <f>IF('RS --&gt; EstSob (Pgo2)'!K42=3,"X","")</f>
      </c>
      <c r="N84" s="235">
        <f>IF('RS --&gt; EstSob (Pgo2)'!K42=4,"X","")</f>
      </c>
      <c r="O84" s="236">
        <f>IF('RS --&gt; EstSob (Pgo2)'!K42=5,"X","")</f>
      </c>
      <c r="P84" s="237">
        <f>IF(AND('RS --&gt; EstSob (Pgo2)'!N42=0,NOT(ISBLANK('RS --&gt; EstSob (Pgo2)'!N42))),"X","")</f>
      </c>
      <c r="Q84" s="235">
        <f>IF('RS --&gt; EstSob (Pgo2)'!N42=1,"X","")</f>
      </c>
      <c r="R84" s="235">
        <f>IF('RS --&gt; EstSob (Pgo2)'!N42=2,"X","")</f>
      </c>
      <c r="S84" s="235">
        <f>IF('RS --&gt; EstSob (Pgo2)'!N42=3,"X","")</f>
      </c>
      <c r="T84" s="235">
        <f>IF('RS --&gt; EstSob (Pgo2)'!N52=4,"X","")</f>
      </c>
      <c r="U84" s="238">
        <f>IF('RS --&gt; EstSob (Pgo2)'!N42=5,"X","")</f>
      </c>
      <c r="DX84" s="153"/>
      <c r="DY84" s="153"/>
      <c r="DZ84" s="153"/>
      <c r="EA84" s="153"/>
      <c r="EB84" s="153"/>
      <c r="EC84" s="153"/>
      <c r="ED84" s="153"/>
      <c r="EE84" s="153"/>
      <c r="EF84" s="153"/>
      <c r="EG84" s="153"/>
      <c r="EH84" s="153"/>
    </row>
    <row r="85" spans="2:138" ht="12.75">
      <c r="B85" s="250"/>
      <c r="C85" s="221">
        <f>T('Recursos de Subsistência'!B38)</f>
      </c>
      <c r="D85" s="234">
        <f>IF(AND('RS --&gt; EstSob (Pgo2)'!H44=0,NOT(ISBLANK('RS --&gt; EstSob (Pgo2)'!H44))),"X","")</f>
      </c>
      <c r="E85" s="235">
        <f>IF('RS --&gt; EstSob (Pgo2)'!H44=1,"X","")</f>
      </c>
      <c r="F85" s="235">
        <f>IF('RS --&gt; EstSob (Pgo2)'!H44=2,"X","")</f>
      </c>
      <c r="G85" s="235">
        <f>IF('RS --&gt; EstSob (Pgo2)'!H44=3,"X","")</f>
      </c>
      <c r="H85" s="235">
        <f>IF('RS --&gt; EstSob (Pgo2)'!H44=4,"X","")</f>
      </c>
      <c r="I85" s="236">
        <f>IF('RS --&gt; EstSob (Pgo2)'!H44=5,"X","")</f>
      </c>
      <c r="J85" s="237">
        <f>IF(AND('RS --&gt; EstSob (Pgo2)'!K44=0,NOT(ISBLANK('RS --&gt; EstSob (Pgo2)'!K44))),"X","")</f>
      </c>
      <c r="K85" s="235">
        <f>IF('RS --&gt; EstSob (Pgo2)'!K44=1,"X","")</f>
      </c>
      <c r="L85" s="235">
        <f>IF('RS --&gt; EstSob (Pgo2)'!K44=2,"X","")</f>
      </c>
      <c r="M85" s="235">
        <f>IF('RS --&gt; EstSob (Pgo2)'!K44=3,"X","")</f>
      </c>
      <c r="N85" s="235">
        <f>IF('RS --&gt; EstSob (Pgo2)'!K44=4,"X","")</f>
      </c>
      <c r="O85" s="236">
        <f>IF('RS --&gt; EstSob (Pgo2)'!K44=5,"X","")</f>
      </c>
      <c r="P85" s="237">
        <f>IF(AND('RS --&gt; EstSob (Pgo2)'!N44=0,NOT(ISBLANK('RS --&gt; EstSob (Pgo2)'!N44))),"X","")</f>
      </c>
      <c r="Q85" s="235">
        <f>IF('RS --&gt; EstSob (Pgo2)'!N44=1,"X","")</f>
      </c>
      <c r="R85" s="235">
        <f>IF('RS --&gt; EstSob (Pgo2)'!N44=2,"X","")</f>
      </c>
      <c r="S85" s="235">
        <f>IF('RS --&gt; EstSob (Pgo2)'!N44=3,"X","")</f>
      </c>
      <c r="T85" s="235">
        <f>IF('RS --&gt; EstSob (Pgo2)'!N44=4,"X","")</f>
      </c>
      <c r="U85" s="238">
        <f>IF('RS --&gt; EstSob (Pgo2)'!N44=5,"X","")</f>
      </c>
      <c r="DX85" s="153"/>
      <c r="DY85" s="153"/>
      <c r="DZ85" s="153"/>
      <c r="EA85" s="153"/>
      <c r="EB85" s="153"/>
      <c r="EC85" s="153"/>
      <c r="ED85" s="153"/>
      <c r="EE85" s="153"/>
      <c r="EF85" s="153"/>
      <c r="EG85" s="153"/>
      <c r="EH85" s="153"/>
    </row>
    <row r="86" spans="2:138" ht="12.75">
      <c r="B86" s="250"/>
      <c r="C86" s="221">
        <f>T('Recursos de Subsistência'!B40)</f>
      </c>
      <c r="D86" s="234">
        <f>IF(AND('RS --&gt; EstSob (Pgo2)'!H46=0,NOT(ISBLANK('RS --&gt; EstSob (Pgo2)'!H46))),"X","")</f>
      </c>
      <c r="E86" s="235">
        <f>IF('RS --&gt; EstSob (Pgo2)'!H46=1,"X","")</f>
      </c>
      <c r="F86" s="235">
        <f>IF('RS --&gt; EstSob (Pgo2)'!H46=2,"X","")</f>
      </c>
      <c r="G86" s="235">
        <f>IF('RS --&gt; EstSob (Pgo2)'!H46=3,"X","")</f>
      </c>
      <c r="H86" s="235">
        <f>IF('RS --&gt; EstSob (Pgo2)'!H46=4,"X","")</f>
      </c>
      <c r="I86" s="236">
        <f>IF('RS --&gt; EstSob (Pgo2)'!H46=5,"X","")</f>
      </c>
      <c r="J86" s="237">
        <f>IF(AND('RS --&gt; EstSob (Pgo2)'!K46=0,NOT(ISBLANK('RS --&gt; EstSob (Pgo2)'!K46))),"X","")</f>
      </c>
      <c r="K86" s="235">
        <f>IF('RS --&gt; EstSob (Pgo2)'!K46=1,"X","")</f>
      </c>
      <c r="L86" s="235">
        <f>IF('RS --&gt; EstSob (Pgo2)'!K46=2,"X","")</f>
      </c>
      <c r="M86" s="235">
        <f>IF('RS --&gt; EstSob (Pgo2)'!K46=3,"X","")</f>
      </c>
      <c r="N86" s="235">
        <f>IF('RS --&gt; EstSob (Pgo2)'!K46=4,"X","")</f>
      </c>
      <c r="O86" s="236">
        <f>IF('RS --&gt; EstSob (Pgo2)'!K46=5,"X","")</f>
      </c>
      <c r="P86" s="237">
        <f>IF(AND('RS --&gt; EstSob (Pgo2)'!N46=0,NOT(ISBLANK('RS --&gt; EstSob (Pgo2)'!N46))),"X","")</f>
      </c>
      <c r="Q86" s="235">
        <f>IF('RS --&gt; EstSob (Pgo2)'!N46=1,"X","")</f>
      </c>
      <c r="R86" s="235">
        <f>IF('RS --&gt; EstSob (Pgo2)'!N68=2,"X","")</f>
      </c>
      <c r="S86" s="235">
        <f>IF('RS --&gt; EstSob (Pgo2)'!N46=3,"X","")</f>
      </c>
      <c r="T86" s="235">
        <f>IF('RS --&gt; EstSob (Pgo2)'!N46=4,"X","")</f>
      </c>
      <c r="U86" s="238">
        <f>IF('RS --&gt; EstSob (Pgo2)'!N46=5,"X","")</f>
      </c>
      <c r="DX86" s="153"/>
      <c r="DY86" s="153"/>
      <c r="DZ86" s="153"/>
      <c r="EA86" s="153"/>
      <c r="EB86" s="153"/>
      <c r="EC86" s="153"/>
      <c r="ED86" s="153"/>
      <c r="EE86" s="153"/>
      <c r="EF86" s="153"/>
      <c r="EG86" s="153"/>
      <c r="EH86" s="153"/>
    </row>
    <row r="87" spans="2:138" ht="12.75">
      <c r="B87" s="250" t="s">
        <v>106</v>
      </c>
      <c r="C87" s="221">
        <f>T('Recursos de Subsistência'!B45)</f>
      </c>
      <c r="D87" s="234">
        <f>IF(AND('RS --&gt; EstSob (Pgo2)'!H51=0,NOT(ISBLANK('RS --&gt; EstSob (Pgo2)'!H51))),"X","")</f>
      </c>
      <c r="E87" s="235">
        <f>IF('RS --&gt; EstSob (Pgo2)'!H51=1,"X","")</f>
      </c>
      <c r="F87" s="235">
        <f>IF('RS --&gt; EstSob (Pgo2)'!H51=2,"X","")</f>
      </c>
      <c r="G87" s="235">
        <f>IF('RS --&gt; EstSob (Pgo2)'!H51=3,"X","")</f>
      </c>
      <c r="H87" s="235">
        <f>IF('RS --&gt; EstSob (Pgo2)'!H51=4,"X","")</f>
      </c>
      <c r="I87" s="236">
        <f>IF('RS --&gt; EstSob (Pgo2)'!H51=5,"X","")</f>
      </c>
      <c r="J87" s="237">
        <f>IF(AND('RS --&gt; EstSob (Pgo2)'!K51=0,NOT(ISBLANK('RS --&gt; EstSob (Pgo2)'!K51))),"X","")</f>
      </c>
      <c r="K87" s="235">
        <f>IF('RS --&gt; EstSob (Pgo1)'!K51=1,"X","")</f>
      </c>
      <c r="L87" s="235">
        <f>IF('RS --&gt; EstSob (Pgo1)'!K51=2,"X","")</f>
      </c>
      <c r="M87" s="235">
        <f>IF('RS --&gt; EstSob (Pgo1)'!K51=3,"X","")</f>
      </c>
      <c r="N87" s="235">
        <f>IF('RS --&gt; EstSob (Pgo1)'!K51=4,"X","")</f>
      </c>
      <c r="O87" s="236">
        <f>IF('RS --&gt; EstSob (Pgo1)'!K51=5,"X","")</f>
      </c>
      <c r="P87" s="237">
        <f>IF(AND('RS --&gt; EstSob (Pgo2)'!N51=0,NOT(ISBLANK('RS --&gt; EstSob (Pgo2)'!N51))),"X","")</f>
      </c>
      <c r="Q87" s="235">
        <f>IF('RS --&gt; EstSob (Pgo2)'!N51=1,"X","")</f>
      </c>
      <c r="R87" s="235">
        <f>IF('RS --&gt; EstSob (Pgo2)'!N51=2,"X","")</f>
      </c>
      <c r="S87" s="235">
        <f>IF('RS --&gt; EstSob (Pgo2)'!N51=3,"X","")</f>
      </c>
      <c r="T87" s="235">
        <f>IF('RS --&gt; EstSob (Pgo2)'!N51=4,"X","")</f>
      </c>
      <c r="U87" s="238">
        <f>IF('RS --&gt; EstSob (Pgo2)'!N51=5,"X","")</f>
      </c>
      <c r="DX87" s="153"/>
      <c r="DY87" s="153"/>
      <c r="DZ87" s="153"/>
      <c r="EA87" s="153"/>
      <c r="EB87" s="153"/>
      <c r="EC87" s="153"/>
      <c r="ED87" s="153"/>
      <c r="EE87" s="153"/>
      <c r="EF87" s="153"/>
      <c r="EG87" s="153"/>
      <c r="EH87" s="153"/>
    </row>
    <row r="88" spans="2:138" ht="12.75">
      <c r="B88" s="250"/>
      <c r="C88" s="221">
        <f>T('Recursos de Subsistência'!B47)</f>
      </c>
      <c r="D88" s="239">
        <f>IF(AND('RS --&gt; EstSob (Pgo2)'!H53=0,NOT(ISBLANK('RS --&gt; EstSob (Pgo2)'!H53))),"X","")</f>
      </c>
      <c r="E88" s="240">
        <f>IF('RS --&gt; EstSob (Pgo2)'!H53=1,"X","")</f>
      </c>
      <c r="F88" s="240">
        <f>IF('RS --&gt; EstSob (Pgo2)'!H53=2,"X","")</f>
      </c>
      <c r="G88" s="240">
        <f>IF('RS --&gt; EstSob (Pgo2)'!H53=3,"X","")</f>
      </c>
      <c r="H88" s="240">
        <f>IF('RS --&gt; EstSob (Pgo2)'!H53=4,"X","")</f>
      </c>
      <c r="I88" s="241">
        <f>IF('RS --&gt; EstSob (Pgo2)'!H53=5,"X","")</f>
      </c>
      <c r="J88" s="242">
        <f>IF(AND('RS --&gt; EstSob (Pgo2)'!K53=0,NOT(ISBLANK('RS --&gt; EstSob (Pgo2)'!K53))),"X","")</f>
      </c>
      <c r="K88" s="240">
        <f>IF('RS --&gt; EstSob (Pgo1)'!K53=1,"X","")</f>
      </c>
      <c r="L88" s="240">
        <f>IF('RS --&gt; EstSob (Pgo1)'!K53=2,"X","")</f>
      </c>
      <c r="M88" s="240">
        <f>IF('RS --&gt; EstSob (Pgo1)'!K53=3,"X","")</f>
      </c>
      <c r="N88" s="240">
        <f>IF('RS --&gt; EstSob (Pgo1)'!K53=4,"X","")</f>
      </c>
      <c r="O88" s="241">
        <f>IF('RS --&gt; EstSob (Pgo1)'!K53=5,"X","")</f>
      </c>
      <c r="P88" s="242">
        <f>IF(AND('RS --&gt; EstSob (Pgo1)'!N53=0,NOT(ISBLANK('RS --&gt; EstSob (Pgo1)'!N53))),"X","")</f>
      </c>
      <c r="Q88" s="240">
        <f>IF('RS --&gt; EstSob (Pgo1)'!N53=1,"X","")</f>
      </c>
      <c r="R88" s="240">
        <f>IF('RS --&gt; EstSob (Pgo1)'!N53=2,"X","")</f>
      </c>
      <c r="S88" s="240">
        <f>IF('RS --&gt; EstSob (Pgo1)'!N53=3,"X","")</f>
      </c>
      <c r="T88" s="240">
        <f>IF('RS --&gt; EstSob (Pgo1)'!N53=4,"X","")</f>
      </c>
      <c r="U88" s="243">
        <f>IF('RS --&gt; EstSob (Pgo1)'!N53=5,"X","")</f>
      </c>
      <c r="DX88" s="153"/>
      <c r="DY88" s="153"/>
      <c r="DZ88" s="153"/>
      <c r="EA88" s="153"/>
      <c r="EB88" s="153"/>
      <c r="EC88" s="153"/>
      <c r="ED88" s="153"/>
      <c r="EE88" s="153"/>
      <c r="EF88" s="153"/>
      <c r="EG88" s="153"/>
      <c r="EH88" s="153"/>
    </row>
    <row r="89" spans="2:138" ht="12.75">
      <c r="B89" s="251"/>
      <c r="C89" s="222">
        <f>T('Recursos de Subsistência'!B49)</f>
      </c>
      <c r="D89" s="244">
        <f>IF(AND('RS --&gt; EstSob (Pgo2)'!H55=0,NOT(ISBLANK('RS --&gt; EstSob (Pgo2)'!H55))),"X","")</f>
      </c>
      <c r="E89" s="245">
        <f>IF('RS --&gt; EstSob (Pgo2)'!H55=1,"X","")</f>
      </c>
      <c r="F89" s="245">
        <f>IF('RS --&gt; EstSob (Pgo2)'!H55=2,"X","")</f>
      </c>
      <c r="G89" s="245">
        <f>IF('RS --&gt; EstSob (Pgo2)'!H55=3,"X","")</f>
      </c>
      <c r="H89" s="245">
        <f>IF('RS --&gt; EstSob (Pgo2)'!H55=4,"X","")</f>
      </c>
      <c r="I89" s="246">
        <f>IF('RS --&gt; EstSob (Pgo2)'!H55=5,"X","")</f>
      </c>
      <c r="J89" s="247">
        <f>IF(AND('RS --&gt; EstSob (Pgo2)'!K55=0,NOT(ISBLANK('RS --&gt; EstSob (Pgo2)'!K55))),"X","")</f>
      </c>
      <c r="K89" s="245">
        <f>IF('RS --&gt; EstSob (Pgo2)'!K55=1,"X","")</f>
      </c>
      <c r="L89" s="245">
        <f>IF('RS --&gt; EstSob (Pgo2)'!K55=2,"X","")</f>
      </c>
      <c r="M89" s="245">
        <f>IF('RS --&gt; EstSob (Pgo2)'!K55=3,"X","")</f>
      </c>
      <c r="N89" s="245">
        <f>IF('RS --&gt; EstSob (Pgo2)'!K55=4,"X","")</f>
      </c>
      <c r="O89" s="246">
        <f>IF('RS --&gt; EstSob (Pgo2)'!K55=5,"X","")</f>
      </c>
      <c r="P89" s="247">
        <f>IF(AND('RS --&gt; EstSob (Pgo1)'!N55=0,NOT(ISBLANK('RS --&gt; EstSob (Pgo1)'!N55))),"X","")</f>
      </c>
      <c r="Q89" s="245">
        <f>IF('RS --&gt; EstSob (Pgo1)'!N55=1,"X","")</f>
      </c>
      <c r="R89" s="245">
        <f>IF('RS --&gt; EstSob (Pgo1)'!N55=2,"X","")</f>
      </c>
      <c r="S89" s="245">
        <f>IF('RS --&gt; EstSob (Pgo1)'!N55=3,"X","")</f>
      </c>
      <c r="T89" s="245">
        <f>IF('RS --&gt; EstSob (Pgo1)'!N55=4,"X","")</f>
      </c>
      <c r="U89" s="248">
        <f>IF('RS --&gt; EstSob (Pgo1)'!N55=5,"X","")</f>
      </c>
      <c r="DX89" s="153"/>
      <c r="DY89" s="153"/>
      <c r="DZ89" s="153"/>
      <c r="EA89" s="153"/>
      <c r="EB89" s="153"/>
      <c r="EC89" s="153"/>
      <c r="ED89" s="153"/>
      <c r="EE89" s="153"/>
      <c r="EF89" s="153"/>
      <c r="EG89" s="153"/>
      <c r="EH89" s="153"/>
    </row>
    <row r="90" spans="2:138" ht="12.75">
      <c r="B90" s="155"/>
      <c r="C90" s="216"/>
      <c r="D90" s="155"/>
      <c r="E90" s="155"/>
      <c r="F90" s="155"/>
      <c r="G90" s="155"/>
      <c r="H90" s="155"/>
      <c r="I90" s="155"/>
      <c r="J90" s="155"/>
      <c r="K90" s="155"/>
      <c r="L90" s="155"/>
      <c r="M90" s="155"/>
      <c r="N90" s="155"/>
      <c r="O90" s="155"/>
      <c r="P90" s="155"/>
      <c r="Q90" s="155"/>
      <c r="R90" s="155"/>
      <c r="S90" s="155"/>
      <c r="T90" s="155"/>
      <c r="U90" s="155"/>
      <c r="DX90" s="153"/>
      <c r="DY90" s="153"/>
      <c r="DZ90" s="153"/>
      <c r="EA90" s="153"/>
      <c r="EB90" s="153"/>
      <c r="EC90" s="153"/>
      <c r="ED90" s="153"/>
      <c r="EE90" s="153"/>
      <c r="EF90" s="153"/>
      <c r="EG90" s="153"/>
      <c r="EH90" s="153"/>
    </row>
    <row r="91" spans="2:138" ht="12.75">
      <c r="B91" s="155" t="s">
        <v>139</v>
      </c>
      <c r="C91" s="216"/>
      <c r="D91" s="155"/>
      <c r="E91" s="155"/>
      <c r="F91" s="155"/>
      <c r="G91" s="155"/>
      <c r="H91" s="155"/>
      <c r="I91" s="155"/>
      <c r="J91" s="155"/>
      <c r="K91" s="155"/>
      <c r="L91" s="155"/>
      <c r="M91" s="155"/>
      <c r="N91" s="155"/>
      <c r="O91" s="155"/>
      <c r="P91" s="155"/>
      <c r="Q91" s="155"/>
      <c r="R91" s="155"/>
      <c r="S91" s="155"/>
      <c r="T91" s="155"/>
      <c r="U91" s="155"/>
      <c r="DX91" s="153"/>
      <c r="DY91" s="153"/>
      <c r="DZ91" s="153"/>
      <c r="EA91" s="153"/>
      <c r="EB91" s="153"/>
      <c r="EC91" s="153"/>
      <c r="ED91" s="153"/>
      <c r="EE91" s="153"/>
      <c r="EF91" s="153"/>
      <c r="EG91" s="153"/>
      <c r="EH91" s="153"/>
    </row>
    <row r="92" spans="2:138" ht="12.75" customHeight="1">
      <c r="B92" s="468" t="s">
        <v>180</v>
      </c>
      <c r="C92" s="469"/>
      <c r="D92" s="469"/>
      <c r="E92" s="469"/>
      <c r="F92" s="469"/>
      <c r="G92" s="469"/>
      <c r="H92" s="469"/>
      <c r="I92" s="469"/>
      <c r="J92" s="469"/>
      <c r="K92" s="469"/>
      <c r="L92" s="469"/>
      <c r="M92" s="469"/>
      <c r="N92" s="469"/>
      <c r="O92" s="469"/>
      <c r="P92" s="469"/>
      <c r="Q92" s="469"/>
      <c r="R92" s="469"/>
      <c r="S92" s="469"/>
      <c r="T92" s="469"/>
      <c r="U92" s="470"/>
      <c r="V92" s="171"/>
      <c r="DX92" s="153"/>
      <c r="DY92" s="153"/>
      <c r="DZ92" s="153"/>
      <c r="EA92" s="153"/>
      <c r="EB92" s="153"/>
      <c r="EC92" s="153"/>
      <c r="ED92" s="153"/>
      <c r="EE92" s="153"/>
      <c r="EF92" s="153"/>
      <c r="EG92" s="153"/>
      <c r="EH92" s="153"/>
    </row>
    <row r="93" spans="2:138" ht="12.75">
      <c r="B93" s="471"/>
      <c r="C93" s="472"/>
      <c r="D93" s="472"/>
      <c r="E93" s="472"/>
      <c r="F93" s="472"/>
      <c r="G93" s="472"/>
      <c r="H93" s="472"/>
      <c r="I93" s="472"/>
      <c r="J93" s="472"/>
      <c r="K93" s="472"/>
      <c r="L93" s="472"/>
      <c r="M93" s="472"/>
      <c r="N93" s="472"/>
      <c r="O93" s="472"/>
      <c r="P93" s="472"/>
      <c r="Q93" s="472"/>
      <c r="R93" s="472"/>
      <c r="S93" s="472"/>
      <c r="T93" s="472"/>
      <c r="U93" s="473"/>
      <c r="V93" s="171"/>
      <c r="DX93" s="153"/>
      <c r="DY93" s="153"/>
      <c r="DZ93" s="153"/>
      <c r="EA93" s="153"/>
      <c r="EB93" s="153"/>
      <c r="EC93" s="153"/>
      <c r="ED93" s="153"/>
      <c r="EE93" s="153"/>
      <c r="EF93" s="153"/>
      <c r="EG93" s="153"/>
      <c r="EH93" s="153"/>
    </row>
    <row r="94" spans="2:138" ht="13.5" customHeight="1">
      <c r="B94" s="474"/>
      <c r="C94" s="475"/>
      <c r="D94" s="475"/>
      <c r="E94" s="475"/>
      <c r="F94" s="475"/>
      <c r="G94" s="475"/>
      <c r="H94" s="475"/>
      <c r="I94" s="475"/>
      <c r="J94" s="475"/>
      <c r="K94" s="475"/>
      <c r="L94" s="475"/>
      <c r="M94" s="475"/>
      <c r="N94" s="475"/>
      <c r="O94" s="475"/>
      <c r="P94" s="475"/>
      <c r="Q94" s="475"/>
      <c r="R94" s="475"/>
      <c r="S94" s="475"/>
      <c r="T94" s="475"/>
      <c r="U94" s="476"/>
      <c r="V94" s="171"/>
      <c r="W94" s="180"/>
      <c r="DX94" s="153"/>
      <c r="DY94" s="153"/>
      <c r="DZ94" s="153"/>
      <c r="EA94" s="153"/>
      <c r="EB94" s="153"/>
      <c r="EC94" s="153"/>
      <c r="ED94" s="153"/>
      <c r="EE94" s="153"/>
      <c r="EF94" s="153"/>
      <c r="EG94" s="153"/>
      <c r="EH94" s="153"/>
    </row>
    <row r="95" spans="2:138" ht="31.5" customHeight="1">
      <c r="B95" s="477">
        <f>T('Actuais Riscos Climáticos'!C42)</f>
      </c>
      <c r="C95" s="226" t="s">
        <v>136</v>
      </c>
      <c r="D95" s="479">
        <f>T('Actuais Riscos Climáticos'!B47)</f>
      </c>
      <c r="E95" s="479"/>
      <c r="F95" s="479"/>
      <c r="G95" s="479"/>
      <c r="H95" s="479"/>
      <c r="I95" s="479"/>
      <c r="J95" s="480">
        <f>T('Actuais Riscos Climáticos'!B50)</f>
      </c>
      <c r="K95" s="479"/>
      <c r="L95" s="479"/>
      <c r="M95" s="479"/>
      <c r="N95" s="479"/>
      <c r="O95" s="481"/>
      <c r="P95" s="482">
        <f>T('Actuais Riscos Climáticos'!B53)</f>
      </c>
      <c r="Q95" s="482"/>
      <c r="R95" s="482"/>
      <c r="S95" s="482"/>
      <c r="T95" s="482"/>
      <c r="U95" s="483"/>
      <c r="DX95" s="153"/>
      <c r="DY95" s="153"/>
      <c r="DZ95" s="153"/>
      <c r="EA95" s="153"/>
      <c r="EB95" s="153"/>
      <c r="EC95" s="153"/>
      <c r="ED95" s="153"/>
      <c r="EE95" s="153"/>
      <c r="EF95" s="153"/>
      <c r="EG95" s="153"/>
      <c r="EH95" s="153"/>
    </row>
    <row r="96" spans="2:21" s="158" customFormat="1" ht="27.75" customHeight="1">
      <c r="B96" s="477"/>
      <c r="C96" s="223" t="s">
        <v>179</v>
      </c>
      <c r="D96" s="479">
        <f>T(riskcontrols!B24)</f>
      </c>
      <c r="E96" s="479"/>
      <c r="F96" s="479"/>
      <c r="G96" s="479"/>
      <c r="H96" s="479"/>
      <c r="I96" s="479"/>
      <c r="J96" s="480">
        <f>T(riskcontrols!B25)</f>
      </c>
      <c r="K96" s="479"/>
      <c r="L96" s="479"/>
      <c r="M96" s="479"/>
      <c r="N96" s="479"/>
      <c r="O96" s="481"/>
      <c r="P96" s="479">
        <f>T(riskcontrols!B26)</f>
      </c>
      <c r="Q96" s="479"/>
      <c r="R96" s="479"/>
      <c r="S96" s="479"/>
      <c r="T96" s="479"/>
      <c r="U96" s="481"/>
    </row>
    <row r="97" spans="2:138" ht="13.5" customHeight="1">
      <c r="B97" s="478"/>
      <c r="C97" s="224" t="s">
        <v>137</v>
      </c>
      <c r="D97" s="225">
        <v>0</v>
      </c>
      <c r="E97" s="225">
        <v>1</v>
      </c>
      <c r="F97" s="225">
        <v>2</v>
      </c>
      <c r="G97" s="225">
        <v>3</v>
      </c>
      <c r="H97" s="225">
        <v>4</v>
      </c>
      <c r="I97" s="227">
        <v>5</v>
      </c>
      <c r="J97" s="225">
        <v>0</v>
      </c>
      <c r="K97" s="225">
        <v>1</v>
      </c>
      <c r="L97" s="225">
        <v>2</v>
      </c>
      <c r="M97" s="225">
        <v>3</v>
      </c>
      <c r="N97" s="225">
        <v>4</v>
      </c>
      <c r="O97" s="227">
        <v>5</v>
      </c>
      <c r="P97" s="225">
        <v>0</v>
      </c>
      <c r="Q97" s="225">
        <v>1</v>
      </c>
      <c r="R97" s="225">
        <v>2</v>
      </c>
      <c r="S97" s="225">
        <v>3</v>
      </c>
      <c r="T97" s="225">
        <v>4</v>
      </c>
      <c r="U97" s="227">
        <v>5</v>
      </c>
      <c r="DX97" s="153"/>
      <c r="DY97" s="153"/>
      <c r="DZ97" s="153"/>
      <c r="EA97" s="153"/>
      <c r="EB97" s="153"/>
      <c r="EC97" s="153"/>
      <c r="ED97" s="153"/>
      <c r="EE97" s="153"/>
      <c r="EF97" s="153"/>
      <c r="EG97" s="153"/>
      <c r="EH97" s="153"/>
    </row>
    <row r="98" spans="2:138" ht="13.5" customHeight="1">
      <c r="B98" s="249" t="s">
        <v>101</v>
      </c>
      <c r="C98" s="220" t="str">
        <f>T('Recursos de Subsistência'!B8)</f>
        <v>Águas superficiais</v>
      </c>
      <c r="D98" s="229">
        <f>IF(AND('RS --&gt; EstSob (Pgo3)'!H15=0,NOT(ISBLANK('RS --&gt; EstSob (Pgo3)'!H15))),"X","")</f>
      </c>
      <c r="E98" s="230">
        <f>IF('RS --&gt; EstSob (Pgo3)'!H15=1,"X","")</f>
      </c>
      <c r="F98" s="230">
        <f>IF('RS --&gt; EstSob (Pgo3)'!H15=2,"X","")</f>
      </c>
      <c r="G98" s="230">
        <f>IF('RS --&gt; EstSob (Pgo3)'!H15=3,"X","")</f>
      </c>
      <c r="H98" s="230">
        <f>IF('RS --&gt; EstSob (Pgo3)'!H15=4,"X","")</f>
      </c>
      <c r="I98" s="231">
        <f>IF('RS --&gt; EstSob (Pgo3)'!H15=5,"X","")</f>
      </c>
      <c r="J98" s="232">
        <f>IF(AND('RS --&gt; EstSob (Pgo3)'!K15=0,NOT(ISBLANK('RS --&gt; EstSob (Pgo3)'!K15))),"X","")</f>
      </c>
      <c r="K98" s="230">
        <f>IF('RS --&gt; EstSob (Pgo3)'!K15=1,"X","")</f>
      </c>
      <c r="L98" s="230">
        <f>IF('RS --&gt; EstSob (Pgo3)'!K15=2,"X","")</f>
      </c>
      <c r="M98" s="230">
        <f>IF('RS --&gt; EstSob (Pgo3)'!K15=3,"X","")</f>
      </c>
      <c r="N98" s="230">
        <f>IF('RS --&gt; EstSob (Pgo3)'!K15=4,"X","")</f>
      </c>
      <c r="O98" s="231">
        <f>IF('RS --&gt; EstSob (Pgo3)'!K15=5,"X","")</f>
      </c>
      <c r="P98" s="232">
        <f>IF(AND('RS --&gt; EstSob (Pgo3)'!N15=0,NOT(ISBLANK('RS --&gt; EstSob (Pgo3)'!N15))),"X","")</f>
      </c>
      <c r="Q98" s="230">
        <f>IF('RS --&gt; EstSob (Pgo3)'!N15=1,"X","")</f>
      </c>
      <c r="R98" s="230">
        <f>IF('RS --&gt; EstSob (Pgo3)'!N15=2,"X","")</f>
      </c>
      <c r="S98" s="230">
        <f>IF('RS --&gt; EstSob (Pgo3)'!N15=3,"X","")</f>
      </c>
      <c r="T98" s="230">
        <f>IF('RS --&gt; EstSob (Pgo3)'!N15=4,"X","")</f>
      </c>
      <c r="U98" s="233">
        <f>IF('RS --&gt; EstSob (Pgo3)'!N15=5,"X","")</f>
      </c>
      <c r="DX98" s="153"/>
      <c r="DY98" s="153"/>
      <c r="DZ98" s="153"/>
      <c r="EA98" s="153"/>
      <c r="EB98" s="153"/>
      <c r="EC98" s="153"/>
      <c r="ED98" s="153"/>
      <c r="EE98" s="153"/>
      <c r="EF98" s="153"/>
      <c r="EG98" s="153"/>
      <c r="EH98" s="153"/>
    </row>
    <row r="99" spans="2:138" ht="12.75">
      <c r="B99" s="250"/>
      <c r="C99" s="221" t="str">
        <f>T('Recursos de Subsistência'!B10)</f>
        <v>Terreno para agricultura</v>
      </c>
      <c r="D99" s="234">
        <f>IF(AND('RS --&gt; EstSob (Pgo3)'!H17=0,NOT(ISBLANK('RS --&gt; EstSob (Pgo3)'!H17))),"X","")</f>
      </c>
      <c r="E99" s="235">
        <f>IF('RS --&gt; EstSob (Pgo3)'!H17=1,"X","")</f>
      </c>
      <c r="F99" s="235">
        <f>IF('RS --&gt; EstSob (Pgo3)'!H17=2,"X","")</f>
      </c>
      <c r="G99" s="235">
        <f>IF('RS --&gt; EstSob (Pgo3)'!H17=3,"X","")</f>
      </c>
      <c r="H99" s="235">
        <f>IF('RS --&gt; EstSob (Pgo3)'!H17=4,"X","")</f>
      </c>
      <c r="I99" s="236">
        <f>IF('RS --&gt; EstSob (Pgo3)'!H17=5,"X","")</f>
      </c>
      <c r="J99" s="237">
        <f>IF(AND('RS --&gt; EstSob (Pgo3)'!K17=0,NOT(ISBLANK('RS --&gt; EstSob (Pgo3)'!K17))),"X","")</f>
      </c>
      <c r="K99" s="235">
        <f>IF('RS --&gt; EstSob (Pgo3)'!K17=1,"X","")</f>
      </c>
      <c r="L99" s="235">
        <f>IF('RS --&gt; EstSob (Pgo3)'!K17=2,"X","")</f>
      </c>
      <c r="M99" s="235">
        <f>IF('RS --&gt; EstSob (Pgo3)'!K17=3,"X","")</f>
      </c>
      <c r="N99" s="235">
        <f>IF('RS --&gt; EstSob (Pgo3)'!K17=4,"X","")</f>
      </c>
      <c r="O99" s="236">
        <f>IF('RS --&gt; EstSob (Pgo3)'!K17=5,"X","")</f>
      </c>
      <c r="P99" s="237">
        <f>IF(AND('RS --&gt; EstSob (Pgo3)'!N17=0,NOT(ISBLANK('RS --&gt; EstSob (Pgo3)'!N17))),"X","")</f>
      </c>
      <c r="Q99" s="235">
        <f>IF('RS --&gt; EstSob (Pgo3)'!N17=1,"X","")</f>
      </c>
      <c r="R99" s="235">
        <f>IF('RS --&gt; EstSob (Pgo3)'!N17=2,"X","")</f>
      </c>
      <c r="S99" s="235">
        <f>IF('RS --&gt; EstSob (Pgo3)'!N17=3,"X","")</f>
      </c>
      <c r="T99" s="235">
        <f>IF('RS --&gt; EstSob (Pgo3)'!N17=4,"X","")</f>
      </c>
      <c r="U99" s="238">
        <f>IF('RS --&gt; EstSob (Pgo3)'!N17=5,"X","")</f>
      </c>
      <c r="DX99" s="153"/>
      <c r="DY99" s="153"/>
      <c r="DZ99" s="153"/>
      <c r="EA99" s="153"/>
      <c r="EB99" s="153"/>
      <c r="EC99" s="153"/>
      <c r="ED99" s="153"/>
      <c r="EE99" s="153"/>
      <c r="EF99" s="153"/>
      <c r="EG99" s="153"/>
      <c r="EH99" s="153"/>
    </row>
    <row r="100" spans="1:127" s="217" customFormat="1" ht="12.75">
      <c r="A100" s="158"/>
      <c r="B100" s="250"/>
      <c r="C100" s="221" t="str">
        <f>T('Recursos de Subsistência'!B12)</f>
        <v>Árvores</v>
      </c>
      <c r="D100" s="234">
        <f>IF(AND('RS --&gt; EstSob (Pgo3)'!H19=0,NOT(ISBLANK('RS --&gt; EstSob (Pgo3)'!H19))),"X","")</f>
      </c>
      <c r="E100" s="235">
        <f>IF('RS --&gt; EstSob (Pgo3)'!H19=1,"X","")</f>
      </c>
      <c r="F100" s="235">
        <f>IF('RS --&gt; EstSob (Pgo3)'!H19=2,"X","")</f>
      </c>
      <c r="G100" s="235">
        <f>IF('RS --&gt; EstSob (Pgo3)'!H19=3,"X","")</f>
      </c>
      <c r="H100" s="235">
        <f>IF('RS --&gt; EstSob (Pgo3)'!H19=4,"X","")</f>
      </c>
      <c r="I100" s="236">
        <f>IF('RS --&gt; EstSob (Pgo3)'!H19=5,"X","")</f>
      </c>
      <c r="J100" s="237">
        <f>IF(AND('RS --&gt; EstSob (Pgo3)'!K19=0,NOT(ISBLANK('RS --&gt; EstSob (Pgo3)'!K19))),"X","")</f>
      </c>
      <c r="K100" s="235">
        <f>IF('RS --&gt; EstSob (Pgo3)'!K19=1,"X","")</f>
      </c>
      <c r="L100" s="235">
        <f>IF('RS --&gt; EstSob (Pgo3)'!K19=2,"X","")</f>
      </c>
      <c r="M100" s="235">
        <f>IF('RS --&gt; EstSob (Pgo3)'!K19=3,"X","")</f>
      </c>
      <c r="N100" s="235">
        <f>IF('RS --&gt; EstSob (Pgo3)'!K19=4,"X","")</f>
      </c>
      <c r="O100" s="236">
        <f>IF('RS --&gt; EstSob (Pgo3)'!K19=5,"X","")</f>
      </c>
      <c r="P100" s="237">
        <f>IF(AND('RS --&gt; EstSob (Pgo3)'!N19=0,NOT(ISBLANK('RS --&gt; EstSob (Pgo3)'!N19))),"X","")</f>
      </c>
      <c r="Q100" s="235">
        <f>IF('RS --&gt; EstSob (Pgo3)'!N19=1,"X","")</f>
      </c>
      <c r="R100" s="235">
        <f>IF('RS --&gt; EstSob (Pgo3)'!N19=2,"X","")</f>
      </c>
      <c r="S100" s="235">
        <f>IF('RS --&gt; EstSob (Pgo3)'!N19=3,"X","")</f>
      </c>
      <c r="T100" s="235">
        <f>IF('RS --&gt; EstSob (Pgo3)'!N19=4,"X","")</f>
      </c>
      <c r="U100" s="238">
        <f>IF('RS --&gt; EstSob (Pgo3)'!N19=5,"X","")</f>
      </c>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8"/>
      <c r="AT100" s="158"/>
      <c r="AU100" s="158"/>
      <c r="AV100" s="158"/>
      <c r="AW100" s="158"/>
      <c r="AX100" s="158"/>
      <c r="AY100" s="158"/>
      <c r="AZ100" s="158"/>
      <c r="BA100" s="158"/>
      <c r="BB100" s="158"/>
      <c r="BC100" s="158"/>
      <c r="BD100" s="158"/>
      <c r="BE100" s="158"/>
      <c r="BF100" s="158"/>
      <c r="BG100" s="158"/>
      <c r="BH100" s="158"/>
      <c r="BI100" s="158"/>
      <c r="BJ100" s="158"/>
      <c r="BK100" s="158"/>
      <c r="BL100" s="158"/>
      <c r="BM100" s="158"/>
      <c r="BN100" s="158"/>
      <c r="BO100" s="158"/>
      <c r="BP100" s="158"/>
      <c r="BQ100" s="158"/>
      <c r="BR100" s="158"/>
      <c r="BS100" s="158"/>
      <c r="BT100" s="158"/>
      <c r="BU100" s="158"/>
      <c r="BV100" s="158"/>
      <c r="BW100" s="158"/>
      <c r="BX100" s="158"/>
      <c r="BY100" s="158"/>
      <c r="BZ100" s="158"/>
      <c r="CA100" s="158"/>
      <c r="CB100" s="158"/>
      <c r="CC100" s="158"/>
      <c r="CD100" s="158"/>
      <c r="CE100" s="158"/>
      <c r="CF100" s="158"/>
      <c r="CG100" s="158"/>
      <c r="CH100" s="158"/>
      <c r="CI100" s="158"/>
      <c r="CJ100" s="158"/>
      <c r="CK100" s="158"/>
      <c r="CL100" s="158"/>
      <c r="CM100" s="158"/>
      <c r="CN100" s="158"/>
      <c r="CO100" s="158"/>
      <c r="CP100" s="158"/>
      <c r="CQ100" s="158"/>
      <c r="CR100" s="158"/>
      <c r="CS100" s="158"/>
      <c r="CT100" s="158"/>
      <c r="CU100" s="158"/>
      <c r="CV100" s="158"/>
      <c r="CW100" s="158"/>
      <c r="CX100" s="158"/>
      <c r="CY100" s="158"/>
      <c r="CZ100" s="158"/>
      <c r="DA100" s="158"/>
      <c r="DB100" s="158"/>
      <c r="DC100" s="158"/>
      <c r="DD100" s="158"/>
      <c r="DE100" s="158"/>
      <c r="DF100" s="158"/>
      <c r="DG100" s="158"/>
      <c r="DH100" s="158"/>
      <c r="DI100" s="158"/>
      <c r="DJ100" s="158"/>
      <c r="DK100" s="158"/>
      <c r="DL100" s="158"/>
      <c r="DM100" s="158"/>
      <c r="DN100" s="158"/>
      <c r="DO100" s="158"/>
      <c r="DP100" s="158"/>
      <c r="DQ100" s="158"/>
      <c r="DR100" s="158"/>
      <c r="DS100" s="158"/>
      <c r="DT100" s="158"/>
      <c r="DU100" s="158"/>
      <c r="DV100" s="158"/>
      <c r="DW100" s="158"/>
    </row>
    <row r="101" spans="2:138" ht="12.75">
      <c r="B101" s="250" t="s">
        <v>103</v>
      </c>
      <c r="C101" s="221" t="str">
        <f>T('Recursos de Subsistência'!B17)</f>
        <v>Bicicletas</v>
      </c>
      <c r="D101" s="234">
        <f>IF(AND('RS --&gt; EstSob (Pgo3)'!H24=0,NOT(ISBLANK('RS --&gt; EstSob (Pgo3)'!H24))),"X","")</f>
      </c>
      <c r="E101" s="235">
        <f>IF('RS --&gt; EstSob (Pgo3)'!H24=1,"X","")</f>
      </c>
      <c r="F101" s="235">
        <f>IF('RS --&gt; EstSob (Pgo3)'!H24=2,"X","")</f>
      </c>
      <c r="G101" s="235">
        <f>IF('RS --&gt; EstSob (Pgo3)'!H24=3,"X","")</f>
      </c>
      <c r="H101" s="235">
        <f>IF('RS --&gt; EstSob (Pgo3)'!H24=4,"X","")</f>
      </c>
      <c r="I101" s="236">
        <f>IF('RS --&gt; EstSob (Pgo3)'!H24=5,"X","")</f>
      </c>
      <c r="J101" s="237">
        <f>IF(AND('RS --&gt; EstSob (Pgo3)'!K24=0,NOT(ISBLANK('RS --&gt; EstSob (Pgo3)'!K24))),"X","")</f>
      </c>
      <c r="K101" s="235">
        <f>IF('RS --&gt; EstSob (Pgo3)'!K24=1,"X","")</f>
      </c>
      <c r="L101" s="235">
        <f>IF('RS --&gt; EstSob (Pgo3)'!K24=2,"X","")</f>
      </c>
      <c r="M101" s="235">
        <f>IF('RS --&gt; EstSob (Pgo3)'!K24=3,"X","")</f>
      </c>
      <c r="N101" s="235">
        <f>IF('RS --&gt; EstSob (Pgo3)'!K24=4,"X","")</f>
      </c>
      <c r="O101" s="236">
        <f>IF('RS --&gt; EstSob (Pgo3)'!K24=5,"X","")</f>
      </c>
      <c r="P101" s="237">
        <f>IF(AND('RS --&gt; EstSob (Pgo3)'!N24=0,NOT(ISBLANK('RS --&gt; EstSob (Pgo3)'!N24))),"X","")</f>
      </c>
      <c r="Q101" s="235">
        <f>IF('RS --&gt; EstSob (Pgo3)'!N24=1,"X","")</f>
      </c>
      <c r="R101" s="235">
        <f>IF('RS --&gt; EstSob (Pgo3)'!N24=2,"X","")</f>
      </c>
      <c r="S101" s="235">
        <f>IF('RS --&gt; EstSob (Pgo3)'!N24=3,"X","")</f>
      </c>
      <c r="T101" s="235">
        <f>IF('RS --&gt; EstSob (Pgo3)'!N24=4,"X","")</f>
      </c>
      <c r="U101" s="238">
        <f>IF('RS --&gt; EstSob (Pgo3)'!N24=5,"X","")</f>
      </c>
      <c r="DX101" s="153"/>
      <c r="DY101" s="153"/>
      <c r="DZ101" s="153"/>
      <c r="EA101" s="153"/>
      <c r="EB101" s="153"/>
      <c r="EC101" s="153"/>
      <c r="ED101" s="153"/>
      <c r="EE101" s="153"/>
      <c r="EF101" s="153"/>
      <c r="EG101" s="153"/>
      <c r="EH101" s="153"/>
    </row>
    <row r="102" spans="2:138" ht="25.5">
      <c r="B102" s="250"/>
      <c r="C102" s="221" t="str">
        <f>T('Recursos de Subsistência'!B19)</f>
        <v>Infra-estruturas de irrigação</v>
      </c>
      <c r="D102" s="234">
        <f>IF(AND('RS --&gt; EstSob (Pgo3)'!H26=0,NOT(ISBLANK('RS --&gt; EstSob (Pgo3)'!H26))),"X","")</f>
      </c>
      <c r="E102" s="235">
        <f>IF('RS --&gt; EstSob (Pgo3)'!H26=1,"X","")</f>
      </c>
      <c r="F102" s="235">
        <f>IF('RS --&gt; EstSob (Pgo3)'!H26=2,"X","")</f>
      </c>
      <c r="G102" s="235">
        <f>IF('RS --&gt; EstSob (Pgo3)'!H26=3,"X","")</f>
      </c>
      <c r="H102" s="235">
        <f>IF('RS --&gt; EstSob (Pgo3)'!H26=4,"X","")</f>
      </c>
      <c r="I102" s="236">
        <f>IF('RS --&gt; EstSob (Pgo3)'!H26=5,"X","")</f>
      </c>
      <c r="J102" s="237">
        <f>IF(AND('RS --&gt; EstSob (Pgo3)'!K26=0,NOT(ISBLANK('RS --&gt; EstSob (Pgo3)'!K26))),"X","")</f>
      </c>
      <c r="K102" s="235">
        <f>IF('RS --&gt; EstSob (Pgo3)'!K26=1,"X","")</f>
      </c>
      <c r="L102" s="235">
        <f>IF('RS --&gt; EstSob (Pgo3)'!K26=2,"X","")</f>
      </c>
      <c r="M102" s="235">
        <f>IF('RS --&gt; EstSob (Pgo3)'!K26=3,"X","")</f>
      </c>
      <c r="N102" s="235">
        <f>IF('RS --&gt; EstSob (Pgo3)'!K26=4,"X","")</f>
      </c>
      <c r="O102" s="236">
        <f>IF('RS --&gt; EstSob (Pgo3)'!K26=5,"X","")</f>
      </c>
      <c r="P102" s="237">
        <f>IF(AND('RS --&gt; EstSob (Pgo3)'!N26=0,NOT(ISBLANK('RS --&gt; EstSob (Pgo3)'!N26))),"X","")</f>
      </c>
      <c r="Q102" s="235">
        <f>IF('RS --&gt; EstSob (Pgo3)'!N26=1,"X","")</f>
      </c>
      <c r="R102" s="235">
        <f>IF('RS --&gt; EstSob (Pgo3)'!N26=2,"X","")</f>
      </c>
      <c r="S102" s="235">
        <f>IF('RS --&gt; EstSob (Pgo3)'!N26=3,"X","")</f>
      </c>
      <c r="T102" s="235">
        <f>IF('RS --&gt; EstSob (Pgo3)'!N26=4,"X","")</f>
      </c>
      <c r="U102" s="238">
        <f>IF('RS --&gt; EstSob (Pgo3)'!N26=5,"X","")</f>
      </c>
      <c r="DX102" s="153"/>
      <c r="DY102" s="153"/>
      <c r="DZ102" s="153"/>
      <c r="EA102" s="153"/>
      <c r="EB102" s="153"/>
      <c r="EC102" s="153"/>
      <c r="ED102" s="153"/>
      <c r="EE102" s="153"/>
      <c r="EF102" s="153"/>
      <c r="EG102" s="153"/>
      <c r="EH102" s="153"/>
    </row>
    <row r="103" spans="2:138" ht="12.75">
      <c r="B103" s="250"/>
      <c r="C103" s="221" t="str">
        <f>T('Recursos de Subsistência'!B21)</f>
        <v>Estradas</v>
      </c>
      <c r="D103" s="234">
        <f>IF(AND('RS --&gt; EstSob (Pgo3)'!H28=0,NOT(ISBLANK('RS --&gt; EstSob (Pgo3)'!H28))),"X","")</f>
      </c>
      <c r="E103" s="235">
        <f>IF('RS --&gt; EstSob (Pgo3)'!H28=1,"X","")</f>
      </c>
      <c r="F103" s="235">
        <f>IF('RS --&gt; EstSob (Pgo3)'!H28=2,"X","")</f>
      </c>
      <c r="G103" s="235">
        <f>IF('RS --&gt; EstSob (Pgo3)'!H28=3,"X","")</f>
      </c>
      <c r="H103" s="235">
        <f>IF('RS --&gt; EstSob (Pgo3)'!H28=4,"X","")</f>
      </c>
      <c r="I103" s="236">
        <f>IF('RS --&gt; EstSob (Pgo3)'!H28=5,"X","")</f>
      </c>
      <c r="J103" s="237">
        <f>IF(AND('RS --&gt; EstSob (Pgo3)'!K28=0,NOT(ISBLANK('RS --&gt; EstSob (Pgo3)'!K28))),"X","")</f>
      </c>
      <c r="K103" s="235">
        <f>IF('RS --&gt; EstSob (Pgo3)'!K28=1,"X","")</f>
      </c>
      <c r="L103" s="235">
        <f>IF('RS --&gt; EstSob (Pgo3)'!K28=2,"X","")</f>
      </c>
      <c r="M103" s="235">
        <f>IF('RS --&gt; EstSob (Pgo3)'!K28=3,"X","")</f>
      </c>
      <c r="N103" s="235">
        <f>IF('RS --&gt; EstSob (Pgo3)'!K28=4,"X","")</f>
      </c>
      <c r="O103" s="236">
        <f>IF('RS --&gt; EstSob (Pgo3)'!K28=5,"X","")</f>
      </c>
      <c r="P103" s="237">
        <f>IF(AND('RS --&gt; EstSob (Pgo3)'!N28=0,NOT(ISBLANK('RS --&gt; EstSob (Pgo3)'!N28))),"X","")</f>
      </c>
      <c r="Q103" s="235">
        <f>IF('RS --&gt; EstSob (Pgo3)'!N28=1,"X","")</f>
      </c>
      <c r="R103" s="235">
        <f>IF('RS --&gt; EstSob (Pgo3)'!N28=2,"X","")</f>
      </c>
      <c r="S103" s="235">
        <f>IF('RS --&gt; EstSob (Pgo3)'!N28=3,"X","")</f>
      </c>
      <c r="T103" s="235">
        <f>IF('RS --&gt; EstSob (Pgo3)'!N28=4,"X","")</f>
      </c>
      <c r="U103" s="238">
        <f>IF('RS --&gt; EstSob (Pgo3)'!N28=5,"X","")</f>
      </c>
      <c r="DX103" s="153"/>
      <c r="DY103" s="153"/>
      <c r="DZ103" s="153"/>
      <c r="EA103" s="153"/>
      <c r="EB103" s="153"/>
      <c r="EC103" s="153"/>
      <c r="ED103" s="153"/>
      <c r="EE103" s="153"/>
      <c r="EF103" s="153"/>
      <c r="EG103" s="153"/>
      <c r="EH103" s="153"/>
    </row>
    <row r="104" spans="2:138" ht="12.75">
      <c r="B104" s="250" t="s">
        <v>104</v>
      </c>
      <c r="C104" s="221" t="str">
        <f>T('Recursos de Subsistência'!B27)</f>
        <v>Numerário</v>
      </c>
      <c r="D104" s="234">
        <f>IF(AND('RS --&gt; EstSob (Pgo3)'!H33=0,NOT(ISBLANK('RS --&gt; EstSob (Pgo3)'!H33))),"X","")</f>
      </c>
      <c r="E104" s="235">
        <f>IF('RS --&gt; EstSob (Pgo3)'!H33=1,"X","")</f>
      </c>
      <c r="F104" s="235">
        <f>IF('RS --&gt; EstSob (Pgo3)'!H33=2,"X","")</f>
      </c>
      <c r="G104" s="235">
        <f>IF('RS --&gt; EstSob (Pgo3)'!H33=3,"X","")</f>
      </c>
      <c r="H104" s="235">
        <f>IF('RS --&gt; EstSob (Pgo3)'!H33=4,"X","")</f>
      </c>
      <c r="I104" s="236">
        <f>IF('RS --&gt; EstSob (Pgo3)'!H33=5,"X","")</f>
      </c>
      <c r="J104" s="237">
        <f>IF(AND('RS --&gt; EstSob (Pgo3)'!K33=0,NOT(ISBLANK('RS --&gt; EstSob (Pgo3)'!K33))),"X","")</f>
      </c>
      <c r="K104" s="235">
        <f>IF('RS --&gt; EstSob (Pgo3)'!K33=1,"X","")</f>
      </c>
      <c r="L104" s="235">
        <f>IF('RS --&gt; EstSob (Pgo3)'!K33=2,"X","")</f>
      </c>
      <c r="M104" s="235">
        <f>IF('RS --&gt; EstSob (Pgo3)'!K33=3,"X","")</f>
      </c>
      <c r="N104" s="235">
        <f>IF('RS --&gt; EstSob (Pgo3)'!K33=4,"X","")</f>
      </c>
      <c r="O104" s="236">
        <f>IF('RS --&gt; EstSob (Pgo3)'!K33=5,"X","")</f>
      </c>
      <c r="P104" s="237">
        <f>IF(AND('RS --&gt; EstSob (Pgo3)'!N33=0,NOT(ISBLANK('RS --&gt; EstSob (Pgo3)'!N33))),"X","")</f>
      </c>
      <c r="Q104" s="235">
        <f>IF('RS --&gt; EstSob (Pgo3)'!N33=1,"X","")</f>
      </c>
      <c r="R104" s="235">
        <f>IF('RS --&gt; EstSob (Pgo3)'!N33=2,"X","")</f>
      </c>
      <c r="S104" s="235">
        <f>IF('RS --&gt; EstSob (Pgo3)'!N33=3,"X","")</f>
      </c>
      <c r="T104" s="235">
        <f>IF('RS --&gt; EstSob (Pgo3)'!N33=4,"X","")</f>
      </c>
      <c r="U104" s="238">
        <f>IF('RS --&gt; EstSob (Pgo3)'!N33=5,"X","")</f>
      </c>
      <c r="DX104" s="153"/>
      <c r="DY104" s="153"/>
      <c r="DZ104" s="153"/>
      <c r="EA104" s="153"/>
      <c r="EB104" s="153"/>
      <c r="EC104" s="153"/>
      <c r="ED104" s="153"/>
      <c r="EE104" s="153"/>
      <c r="EF104" s="153"/>
      <c r="EG104" s="153"/>
      <c r="EH104" s="153"/>
    </row>
    <row r="105" spans="2:138" ht="12.75" customHeight="1">
      <c r="B105" s="250"/>
      <c r="C105" s="221" t="str">
        <f>T('Recursos de Subsistência'!B29)</f>
        <v>Jóias</v>
      </c>
      <c r="D105" s="234">
        <f>IF(AND('RS --&gt; EstSob (Pgo3)'!H35=0,NOT(ISBLANK('RS --&gt; EstSob (Pgo3)'!H35))),"X","")</f>
      </c>
      <c r="E105" s="235">
        <f>IF('RS --&gt; EstSob (Pgo3)'!H35=1,"X","")</f>
      </c>
      <c r="F105" s="235">
        <f>IF('RS --&gt; EstSob (Pgo3)'!H35=2,"X","")</f>
      </c>
      <c r="G105" s="235">
        <f>IF('RS --&gt; EstSob (Pgo3)'!H35=3,"X","")</f>
      </c>
      <c r="H105" s="235">
        <f>IF('RS --&gt; EstSob (Pgo3)'!H35=4,"X","")</f>
      </c>
      <c r="I105" s="236">
        <f>IF('RS --&gt; EstSob (Pgo3)'!H35=5,"X","")</f>
      </c>
      <c r="J105" s="237">
        <f>IF(AND('RS --&gt; EstSob (Pgo3)'!K35=0,NOT(ISBLANK('RS --&gt; EstSob (Pgo3)'!K35))),"X","")</f>
      </c>
      <c r="K105" s="235">
        <f>IF('RS --&gt; EstSob (Pgo3)'!K35=1,"X","")</f>
      </c>
      <c r="L105" s="235">
        <f>IF('RS --&gt; EstSob (Pgo3)'!K35=2,"X","")</f>
      </c>
      <c r="M105" s="235">
        <f>IF('RS --&gt; EstSob (Pgo3)'!K35=3,"X","")</f>
      </c>
      <c r="N105" s="235">
        <f>IF('RS --&gt; EstSob (Pgo3)'!K35=4,"X","")</f>
      </c>
      <c r="O105" s="236">
        <f>IF('RS --&gt; EstSob (Pgo3)'!K35=5,"X","")</f>
      </c>
      <c r="P105" s="237">
        <f>IF(AND('RS --&gt; EstSob (Pgo3)'!N35=0,NOT(ISBLANK('RS --&gt; EstSob (Pgo3)'!N35))),"X","")</f>
      </c>
      <c r="Q105" s="235">
        <f>IF('RS --&gt; EstSob (Pgo3)'!N35=1,"X","")</f>
      </c>
      <c r="R105" s="235">
        <f>IF('RS --&gt; EstSob (Pgo3)'!N35=2,"X","")</f>
      </c>
      <c r="S105" s="235">
        <f>IF('RS --&gt; EstSob (Pgo3)'!N35=3,"X","")</f>
      </c>
      <c r="T105" s="235">
        <f>IF('RS --&gt; EstSob (Pgo3)'!N35=4,"X","")</f>
      </c>
      <c r="U105" s="238">
        <f>IF('RS --&gt; EstSob (Pgo3)'!N35=5,"X","")</f>
      </c>
      <c r="DX105" s="153"/>
      <c r="DY105" s="153"/>
      <c r="DZ105" s="153"/>
      <c r="EA105" s="153"/>
      <c r="EB105" s="153"/>
      <c r="EC105" s="153"/>
      <c r="ED105" s="153"/>
      <c r="EE105" s="153"/>
      <c r="EF105" s="153"/>
      <c r="EG105" s="153"/>
      <c r="EH105" s="153"/>
    </row>
    <row r="106" spans="2:138" ht="12.75">
      <c r="B106" s="250"/>
      <c r="C106" s="221">
        <f>T('Recursos de Subsistência'!B31)</f>
      </c>
      <c r="D106" s="234">
        <f>IF(AND('RS --&gt; EstSob (Pgo3)'!H37=0,NOT(ISBLANK('RS --&gt; EstSob (Pgo3)'!H37))),"X","")</f>
      </c>
      <c r="E106" s="235">
        <f>IF('RS --&gt; EstSob (Pgo3)'!H37=1,"X","")</f>
      </c>
      <c r="F106" s="235">
        <f>IF('RS --&gt; EstSob (Pgo3)'!H37=2,"X","")</f>
      </c>
      <c r="G106" s="235">
        <f>IF('RS --&gt; EstSob (Pgo3)'!H37=3,"X","")</f>
      </c>
      <c r="H106" s="235">
        <f>IF('RS --&gt; EstSob (Pgo3)'!H37=4,"X","")</f>
      </c>
      <c r="I106" s="236">
        <f>IF('RS --&gt; EstSob (Pgo3)'!H37=5,"X","")</f>
      </c>
      <c r="J106" s="237">
        <f>IF(AND('RS --&gt; EstSob (Pgo3)'!K37=0,NOT(ISBLANK('RS --&gt; EstSob (Pgo3)'!K37))),"X","")</f>
      </c>
      <c r="K106" s="235">
        <f>IF('RS --&gt; EstSob (Pgo3)'!K37=1,"X","")</f>
      </c>
      <c r="L106" s="235">
        <f>IF('RS --&gt; EstSob (Pgo3)'!K37=2,"X","")</f>
      </c>
      <c r="M106" s="235">
        <f>IF('RS --&gt; EstSob (Pgo3)'!K37=3,"X","")</f>
      </c>
      <c r="N106" s="235">
        <f>IF('RS --&gt; EstSob (Pgo3)'!K37=4,"X","")</f>
      </c>
      <c r="O106" s="236">
        <f>IF('RS --&gt; EstSob (Pgo3)'!K37=5,"X","")</f>
      </c>
      <c r="P106" s="237">
        <f>IF(AND('RS --&gt; EstSob (Pgo3)'!N37=0,NOT(ISBLANK('RS --&gt; EstSob (Pgo3)'!N37))),"X","")</f>
      </c>
      <c r="Q106" s="235">
        <f>IF('RS --&gt; EstSob (Pgo3)'!N37=1,"X","")</f>
      </c>
      <c r="R106" s="235">
        <f>IF('RS --&gt; EstSob (Pgo3)'!N37=2,"X","")</f>
      </c>
      <c r="S106" s="235">
        <f>IF('RS --&gt; EstSob (Pgo3)'!N37=3,"X","")</f>
      </c>
      <c r="T106" s="235">
        <f>IF('RS --&gt; EstSob (Pgo3)'!N37=4,"X","")</f>
      </c>
      <c r="U106" s="238">
        <f>IF('RS --&gt; EstSob (Pgo3)'!N37=5,"X","")</f>
      </c>
      <c r="DX106" s="153"/>
      <c r="DY106" s="153"/>
      <c r="DZ106" s="153"/>
      <c r="EA106" s="153"/>
      <c r="EB106" s="153"/>
      <c r="EC106" s="153"/>
      <c r="ED106" s="153"/>
      <c r="EE106" s="153"/>
      <c r="EF106" s="153"/>
      <c r="EG106" s="153"/>
      <c r="EH106" s="153"/>
    </row>
    <row r="107" spans="2:138" ht="12.75">
      <c r="B107" s="250" t="s">
        <v>105</v>
      </c>
      <c r="C107" s="221" t="str">
        <f>T('Recursos de Subsistência'!B36)</f>
        <v>Boa saude</v>
      </c>
      <c r="D107" s="234">
        <f>IF(AND('RS --&gt; EstSob (Pgo3)'!H42=0,NOT(ISBLANK('RS --&gt; EstSob (Pgo3)'!H42))),"X","")</f>
      </c>
      <c r="E107" s="235">
        <f>IF('RS --&gt; EstSob (Pgo3)'!H42=1,"X","")</f>
      </c>
      <c r="F107" s="235">
        <f>IF('RS --&gt; EstSob (Pgo3)'!H42=2,"X","")</f>
      </c>
      <c r="G107" s="235">
        <f>IF('RS --&gt; EstSob (Pgo3)'!H42=3,"X","")</f>
      </c>
      <c r="H107" s="235">
        <f>IF('RS --&gt; EstSob (Pgo3)'!H42=4,"X","")</f>
      </c>
      <c r="I107" s="236">
        <f>IF('RS --&gt; EstSob (Pgo3)'!H42=5,"X","")</f>
      </c>
      <c r="J107" s="237">
        <f>IF(AND('RS --&gt; EstSob (Pgo3)'!K42=0,NOT(ISBLANK('RS --&gt; EstSob (Pgo3)'!K42))),"X","")</f>
      </c>
      <c r="K107" s="235">
        <f>IF('RS --&gt; EstSob (Pgo3)'!K42=1,"X","")</f>
      </c>
      <c r="L107" s="235">
        <f>IF('RS --&gt; EstSob (Pgo3)'!K42=2,"X","")</f>
      </c>
      <c r="M107" s="235">
        <f>IF('RS --&gt; EstSob (Pgo3)'!K42=3,"X","")</f>
      </c>
      <c r="N107" s="235">
        <f>IF('RS --&gt; EstSob (Pgo3)'!K42=4,"X","")</f>
      </c>
      <c r="O107" s="236">
        <f>IF('RS --&gt; EstSob (Pgo3)'!K42=5,"X","")</f>
      </c>
      <c r="P107" s="237">
        <f>IF(AND('RS --&gt; EstSob (Pgo3)'!N42=0,NOT(ISBLANK('RS --&gt; EstSob (Pgo3)'!N42))),"X","")</f>
      </c>
      <c r="Q107" s="235">
        <f>IF('RS --&gt; EstSob (Pgo3)'!N42=1,"X","")</f>
      </c>
      <c r="R107" s="235">
        <f>IF('RS --&gt; EstSob (Pgo3)'!N42=2,"X","")</f>
      </c>
      <c r="S107" s="235">
        <f>IF('RS --&gt; EstSob (Pgo3)'!N42=3,"X","")</f>
      </c>
      <c r="T107" s="235">
        <f>IF('RS --&gt; EstSob (Pgo3)'!N42=4,"X","")</f>
      </c>
      <c r="U107" s="238">
        <f>IF('RS --&gt; EstSob (Pgo3)'!N42=5,"X","")</f>
      </c>
      <c r="DX107" s="153"/>
      <c r="DY107" s="153"/>
      <c r="DZ107" s="153"/>
      <c r="EA107" s="153"/>
      <c r="EB107" s="153"/>
      <c r="EC107" s="153"/>
      <c r="ED107" s="153"/>
      <c r="EE107" s="153"/>
      <c r="EF107" s="153"/>
      <c r="EG107" s="153"/>
      <c r="EH107" s="153"/>
    </row>
    <row r="108" spans="2:138" ht="12.75">
      <c r="B108" s="250"/>
      <c r="C108" s="221">
        <f>T('Recursos de Subsistência'!B38)</f>
      </c>
      <c r="D108" s="234">
        <f>IF(AND('RS --&gt; EstSob (Pgo3)'!H44=0,NOT(ISBLANK('RS --&gt; EstSob (Pgo3)'!H44))),"X","")</f>
      </c>
      <c r="E108" s="235">
        <f>IF('RS --&gt; EstSob (Pgo3)'!H44=1,"X","")</f>
      </c>
      <c r="F108" s="235">
        <f>IF('RS --&gt; EstSob (Pgo3)'!H44=2,"X","")</f>
      </c>
      <c r="G108" s="235">
        <f>IF('RS --&gt; EstSob (Pgo3)'!H44=3,"X","")</f>
      </c>
      <c r="H108" s="235">
        <f>IF('RS --&gt; EstSob (Pgo3)'!H44=4,"X","")</f>
      </c>
      <c r="I108" s="236">
        <f>IF('RS --&gt; EstSob (Pgo3)'!H44=5,"X","")</f>
      </c>
      <c r="J108" s="237">
        <f>IF(AND('RS --&gt; EstSob (Pgo3)'!K44=0,NOT(ISBLANK('RS --&gt; EstSob (Pgo3)'!K44))),"X","")</f>
      </c>
      <c r="K108" s="235">
        <f>IF('RS --&gt; EstSob (Pgo3)'!K44=1,"X","")</f>
      </c>
      <c r="L108" s="235">
        <f>IF('RS --&gt; EstSob (Pgo3)'!K44=2,"X","")</f>
      </c>
      <c r="M108" s="235">
        <f>IF('RS --&gt; EstSob (Pgo3)'!K44=3,"X","")</f>
      </c>
      <c r="N108" s="235">
        <f>IF('RS --&gt; EstSob (Pgo3)'!K44=4,"X","")</f>
      </c>
      <c r="O108" s="236">
        <f>IF('RS --&gt; EstSob (Pgo3)'!K44=5,"X","")</f>
      </c>
      <c r="P108" s="237">
        <f>IF(AND('RS --&gt; EstSob (Pgo3)'!N44=0,NOT(ISBLANK('RS --&gt; EstSob (Pgo3)'!N44))),"X","")</f>
      </c>
      <c r="Q108" s="235">
        <f>IF('RS --&gt; EstSob (Pgo3)'!N44=1,"X","")</f>
      </c>
      <c r="R108" s="235">
        <f>IF('RS --&gt; EstSob (Pgo3)'!N44=2,"X","")</f>
      </c>
      <c r="S108" s="235">
        <f>IF('RS --&gt; EstSob (Pgo3)'!N44=3,"X","")</f>
      </c>
      <c r="T108" s="235">
        <f>IF('RS --&gt; EstSob (Pgo3)'!N44=4,"X","")</f>
      </c>
      <c r="U108" s="238">
        <f>IF('RS --&gt; EstSob (Pgo3)'!N44=5,"X","")</f>
      </c>
      <c r="DX108" s="153"/>
      <c r="DY108" s="153"/>
      <c r="DZ108" s="153"/>
      <c r="EA108" s="153"/>
      <c r="EB108" s="153"/>
      <c r="EC108" s="153"/>
      <c r="ED108" s="153"/>
      <c r="EE108" s="153"/>
      <c r="EF108" s="153"/>
      <c r="EG108" s="153"/>
      <c r="EH108" s="153"/>
    </row>
    <row r="109" spans="2:138" ht="12.75">
      <c r="B109" s="250"/>
      <c r="C109" s="221">
        <f>T('Recursos de Subsistência'!B40)</f>
      </c>
      <c r="D109" s="234">
        <f>IF(AND('RS --&gt; EstSob (Pgo3)'!H46=0,NOT(ISBLANK('RS --&gt; EstSob (Pgo3)'!H46))),"X","")</f>
      </c>
      <c r="E109" s="235">
        <f>IF('RS --&gt; EstSob (Pgo3)'!H46=1,"X","")</f>
      </c>
      <c r="F109" s="235">
        <f>IF('RS --&gt; EstSob (Pgo3)'!H46=2,"X","")</f>
      </c>
      <c r="G109" s="235">
        <f>IF('RS --&gt; EstSob (Pgo3)'!H46=3,"X","")</f>
      </c>
      <c r="H109" s="235">
        <f>IF('RS --&gt; EstSob (Pgo3)'!H46=4,"X","")</f>
      </c>
      <c r="I109" s="236">
        <f>IF('RS --&gt; EstSob (Pgo3)'!H46=5,"X","")</f>
      </c>
      <c r="J109" s="237">
        <f>IF(AND('RS --&gt; EstSob (Pgo3)'!K46=0,NOT(ISBLANK('RS --&gt; EstSob (Pgo3)'!K46))),"X","")</f>
      </c>
      <c r="K109" s="235">
        <f>IF('RS --&gt; EstSob (Pgo3)'!K46=1,"X","")</f>
      </c>
      <c r="L109" s="235">
        <f>IF('RS --&gt; EstSob (Pgo3)'!K46=2,"X","")</f>
      </c>
      <c r="M109" s="235">
        <f>IF('RS --&gt; EstSob (Pgo3)'!K46=3,"X","")</f>
      </c>
      <c r="N109" s="235">
        <f>IF('RS --&gt; EstSob (Pgo3)'!K46=4,"X","")</f>
      </c>
      <c r="O109" s="236">
        <f>IF('RS --&gt; EstSob (Pgo3)'!K46=5,"X","")</f>
      </c>
      <c r="P109" s="237">
        <f>IF(AND('RS --&gt; EstSob (Pgo3)'!N46=0,NOT(ISBLANK('RS --&gt; EstSob (Pgo3)'!N46))),"X","")</f>
      </c>
      <c r="Q109" s="235">
        <f>IF('RS --&gt; EstSob (Pgo3)'!N46=1,"X","")</f>
      </c>
      <c r="R109" s="235">
        <f>IF('RS --&gt; EstSob (Pgo3)'!N46=2,"X","")</f>
      </c>
      <c r="S109" s="235">
        <f>IF('RS --&gt; EstSob (Pgo3)'!N46=3,"X","")</f>
      </c>
      <c r="T109" s="235">
        <f>IF('RS --&gt; EstSob (Pgo3)'!N46=4,"X","")</f>
      </c>
      <c r="U109" s="238">
        <f>IF('RS --&gt; EstSob (Pgo3)'!N46=5,"X","")</f>
      </c>
      <c r="DX109" s="153"/>
      <c r="DY109" s="153"/>
      <c r="DZ109" s="153"/>
      <c r="EA109" s="153"/>
      <c r="EB109" s="153"/>
      <c r="EC109" s="153"/>
      <c r="ED109" s="153"/>
      <c r="EE109" s="153"/>
      <c r="EF109" s="153"/>
      <c r="EG109" s="153"/>
      <c r="EH109" s="153"/>
    </row>
    <row r="110" spans="2:138" ht="12.75">
      <c r="B110" s="250" t="s">
        <v>106</v>
      </c>
      <c r="C110" s="221">
        <f>T('Recursos de Subsistência'!B45)</f>
      </c>
      <c r="D110" s="234">
        <f>IF(AND('RS --&gt; EstSob (Pgo3)'!H51=0,NOT(ISBLANK('RS --&gt; EstSob (Pgo3)'!H51))),"X","")</f>
      </c>
      <c r="E110" s="235">
        <f>IF('RS --&gt; EstSob (Pgo3)'!H51=1,"X","")</f>
      </c>
      <c r="F110" s="235">
        <f>IF('RS --&gt; EstSob (Pgo3)'!H51=2,"X","")</f>
      </c>
      <c r="G110" s="235">
        <f>IF('RS --&gt; EstSob (Pgo3)'!H51=3,"X","")</f>
      </c>
      <c r="H110" s="235">
        <f>IF('RS --&gt; EstSob (Pgo3)'!H51=4,"X","")</f>
      </c>
      <c r="I110" s="236">
        <f>IF('RS --&gt; EstSob (Pgo3)'!H51=5,"X","")</f>
      </c>
      <c r="J110" s="237">
        <f>IF(AND('RS --&gt; EstSob (Pgo3)'!K51=0,NOT(ISBLANK('RS --&gt; EstSob (Pgo3)'!K51))),"X","")</f>
      </c>
      <c r="K110" s="235">
        <f>IF('RS --&gt; EstSob (Pgo3)'!K51=1,"X","")</f>
      </c>
      <c r="L110" s="235">
        <f>IF('RS --&gt; EstSob (Pgo3)'!K51=2,"X","")</f>
      </c>
      <c r="M110" s="235">
        <f>IF('RS --&gt; EstSob (Pgo3)'!K51=3,"X","")</f>
      </c>
      <c r="N110" s="235">
        <f>IF('RS --&gt; EstSob (Pgo3)'!K51=4,"X","")</f>
      </c>
      <c r="O110" s="236">
        <f>IF('RS --&gt; EstSob (Pgo3)'!K51=5,"X","")</f>
      </c>
      <c r="P110" s="237">
        <f>IF(AND('RS --&gt; EstSob (Pgo3)'!N51=0,NOT(ISBLANK('RS --&gt; EstSob (Pgo3)'!N51))),"X","")</f>
      </c>
      <c r="Q110" s="235">
        <f>IF('RS --&gt; EstSob (Pgo3)'!N51=1,"X","")</f>
      </c>
      <c r="R110" s="235">
        <f>IF('RS --&gt; EstSob (Pgo3)'!N51=2,"X","")</f>
      </c>
      <c r="S110" s="235">
        <f>IF('RS --&gt; EstSob (Pgo3)'!N51=3,"X","")</f>
      </c>
      <c r="T110" s="235">
        <f>IF('RS --&gt; EstSob (Pgo3)'!N51=4,"X","")</f>
      </c>
      <c r="U110" s="238">
        <f>IF('RS --&gt; EstSob (Pgo3)'!N51=5,"X","")</f>
      </c>
      <c r="DX110" s="153"/>
      <c r="DY110" s="153"/>
      <c r="DZ110" s="153"/>
      <c r="EA110" s="153"/>
      <c r="EB110" s="153"/>
      <c r="EC110" s="153"/>
      <c r="ED110" s="153"/>
      <c r="EE110" s="153"/>
      <c r="EF110" s="153"/>
      <c r="EG110" s="153"/>
      <c r="EH110" s="153"/>
    </row>
    <row r="111" spans="2:138" ht="12.75">
      <c r="B111" s="250"/>
      <c r="C111" s="221">
        <f>T('Recursos de Subsistência'!B47)</f>
      </c>
      <c r="D111" s="239">
        <f>IF(AND('RS --&gt; EstSob (Pgo3)'!H53=0,NOT(ISBLANK('RS --&gt; EstSob (Pgo3)'!H53))),"X","")</f>
      </c>
      <c r="E111" s="240">
        <f>IF('RS --&gt; EstSob (Pgo3)'!H53=1,"X","")</f>
      </c>
      <c r="F111" s="240">
        <f>IF('RS --&gt; EstSob (Pgo3)'!H53=2,"X","")</f>
      </c>
      <c r="G111" s="240">
        <f>IF('RS --&gt; EstSob (Pgo3)'!H53=3,"X","")</f>
      </c>
      <c r="H111" s="240">
        <f>IF('RS --&gt; EstSob (Pgo3)'!H53=4,"X","")</f>
      </c>
      <c r="I111" s="241">
        <f>IF('RS --&gt; EstSob (Pgo3)'!H53=5,"X","")</f>
      </c>
      <c r="J111" s="242">
        <f>IF(AND('RS --&gt; EstSob (Pgo3)'!K53=0,NOT(ISBLANK('RS --&gt; EstSob (Pgo3)'!K53))),"X","")</f>
      </c>
      <c r="K111" s="240">
        <f>IF('RS --&gt; EstSob (Pgo3)'!K53=1,"X","")</f>
      </c>
      <c r="L111" s="240">
        <f>IF('RS --&gt; EstSob (Pgo3)'!K53=2,"X","")</f>
      </c>
      <c r="M111" s="240">
        <f>IF('RS --&gt; EstSob (Pgo3)'!K53=3,"X","")</f>
      </c>
      <c r="N111" s="240">
        <f>IF('RS --&gt; EstSob (Pgo3)'!K53=4,"X","")</f>
      </c>
      <c r="O111" s="241">
        <f>IF('RS --&gt; EstSob (Pgo3)'!K53=5,"X","")</f>
      </c>
      <c r="P111" s="242">
        <f>IF(AND('RS --&gt; EstSob (Pgo3)'!N53=0,NOT(ISBLANK('RS --&gt; EstSob (Pgo3)'!N53))),"X","")</f>
      </c>
      <c r="Q111" s="240">
        <f>IF('RS --&gt; EstSob (Pgo3)'!N53=1,"X","")</f>
      </c>
      <c r="R111" s="240">
        <f>IF('RS --&gt; EstSob (Pgo3)'!N53=2,"X","")</f>
      </c>
      <c r="S111" s="240">
        <f>IF('RS --&gt; EstSob (Pgo3)'!N53=3,"X","")</f>
      </c>
      <c r="T111" s="240">
        <f>IF('RS --&gt; EstSob (Pgo3)'!N53=4,"X","")</f>
      </c>
      <c r="U111" s="243">
        <f>IF('RS --&gt; EstSob (Pgo3)'!N53=5,"X","")</f>
      </c>
      <c r="DX111" s="153"/>
      <c r="DY111" s="153"/>
      <c r="DZ111" s="153"/>
      <c r="EA111" s="153"/>
      <c r="EB111" s="153"/>
      <c r="EC111" s="153"/>
      <c r="ED111" s="153"/>
      <c r="EE111" s="153"/>
      <c r="EF111" s="153"/>
      <c r="EG111" s="153"/>
      <c r="EH111" s="153"/>
    </row>
    <row r="112" spans="2:138" ht="12.75">
      <c r="B112" s="251"/>
      <c r="C112" s="222">
        <f>T('Recursos de Subsistência'!B49)</f>
      </c>
      <c r="D112" s="244">
        <f>IF(AND('RS --&gt; EstSob (Pgo3)'!H55=0,NOT(ISBLANK('RS --&gt; EstSob (Pgo3)'!H55))),"X","")</f>
      </c>
      <c r="E112" s="245">
        <f>IF('RS --&gt; EstSob (Pgo3)'!H55=1,"X","")</f>
      </c>
      <c r="F112" s="245">
        <f>IF('RS --&gt; EstSob (Pgo3)'!H55=2,"X","")</f>
      </c>
      <c r="G112" s="245">
        <f>IF('RS --&gt; EstSob (Pgo3)'!H55=3,"X","")</f>
      </c>
      <c r="H112" s="245">
        <f>IF('RS --&gt; EstSob (Pgo3)'!H55=4,"X","")</f>
      </c>
      <c r="I112" s="246">
        <f>IF('RS --&gt; EstSob (Pgo3)'!H55=5,"X","")</f>
      </c>
      <c r="J112" s="247">
        <f>IF(AND('RS --&gt; EstSob (Pgo3)'!K55=0,NOT(ISBLANK('RS --&gt; EstSob (Pgo3)'!K55))),"X","")</f>
      </c>
      <c r="K112" s="245">
        <f>IF('RS --&gt; EstSob (Pgo3)'!K55=1,"X","")</f>
      </c>
      <c r="L112" s="245">
        <f>IF('RS --&gt; EstSob (Pgo3)'!K55=2,"X","")</f>
      </c>
      <c r="M112" s="245">
        <f>IF('RS --&gt; EstSob (Pgo3)'!K55=3,"X","")</f>
      </c>
      <c r="N112" s="245">
        <f>IF('RS --&gt; EstSob (Pgo3)'!K55=4,"X","")</f>
      </c>
      <c r="O112" s="246">
        <f>IF('RS --&gt; EstSob (Pgo3)'!K55=5,"X","")</f>
      </c>
      <c r="P112" s="247">
        <f>IF(AND('RS --&gt; EstSob (Pgo3)'!N55=0,NOT(ISBLANK('RS --&gt; EstSob (Pgo3)'!N55))),"X","")</f>
      </c>
      <c r="Q112" s="245">
        <f>IF('RS --&gt; EstSob (Pgo3)'!N55=1,"X","")</f>
      </c>
      <c r="R112" s="245">
        <f>IF('RS --&gt; EstSob (Pgo3)'!N55=2,"X","")</f>
      </c>
      <c r="S112" s="245">
        <f>IF('RS --&gt; EstSob (Pgo3)'!N55=3,"X","")</f>
      </c>
      <c r="T112" s="245">
        <f>IF('RS --&gt; EstSob (Pgo3)'!N55=4,"X","")</f>
      </c>
      <c r="U112" s="248">
        <f>IF('RS --&gt; EstSob (Pgo3)'!N55=5,"X","")</f>
      </c>
      <c r="DX112" s="153"/>
      <c r="DY112" s="153"/>
      <c r="DZ112" s="153"/>
      <c r="EA112" s="153"/>
      <c r="EB112" s="153"/>
      <c r="EC112" s="153"/>
      <c r="ED112" s="153"/>
      <c r="EE112" s="153"/>
      <c r="EF112" s="153"/>
      <c r="EG112" s="153"/>
      <c r="EH112" s="153"/>
    </row>
    <row r="113" spans="3:138" ht="12.75">
      <c r="C113" s="156"/>
      <c r="D113" s="156"/>
      <c r="E113" s="156"/>
      <c r="F113" s="156"/>
      <c r="G113" s="156"/>
      <c r="H113" s="156"/>
      <c r="I113" s="156"/>
      <c r="J113" s="156"/>
      <c r="K113" s="156"/>
      <c r="L113" s="156"/>
      <c r="M113" s="156"/>
      <c r="N113" s="156"/>
      <c r="O113" s="156"/>
      <c r="P113" s="156"/>
      <c r="Q113" s="156"/>
      <c r="R113" s="156"/>
      <c r="S113" s="156"/>
      <c r="T113" s="156"/>
      <c r="U113" s="156"/>
      <c r="DX113" s="153"/>
      <c r="DY113" s="153"/>
      <c r="DZ113" s="153"/>
      <c r="EA113" s="153"/>
      <c r="EB113" s="153"/>
      <c r="EC113" s="153"/>
      <c r="ED113" s="153"/>
      <c r="EE113" s="153"/>
      <c r="EF113" s="153"/>
      <c r="EG113" s="153"/>
      <c r="EH113" s="153"/>
    </row>
    <row r="114" spans="3:138" ht="12.75">
      <c r="C114" s="156"/>
      <c r="D114" s="156"/>
      <c r="E114" s="156"/>
      <c r="F114" s="156"/>
      <c r="G114" s="156"/>
      <c r="H114" s="156"/>
      <c r="I114" s="156"/>
      <c r="J114" s="156"/>
      <c r="K114" s="156"/>
      <c r="L114" s="156"/>
      <c r="M114" s="156"/>
      <c r="N114" s="156"/>
      <c r="O114" s="156"/>
      <c r="P114" s="156"/>
      <c r="Q114" s="156"/>
      <c r="R114" s="156"/>
      <c r="S114" s="156"/>
      <c r="T114" s="156"/>
      <c r="U114" s="156"/>
      <c r="DX114" s="153"/>
      <c r="DY114" s="153"/>
      <c r="DZ114" s="153"/>
      <c r="EA114" s="153"/>
      <c r="EB114" s="153"/>
      <c r="EC114" s="153"/>
      <c r="ED114" s="153"/>
      <c r="EE114" s="153"/>
      <c r="EF114" s="153"/>
      <c r="EG114" s="153"/>
      <c r="EH114" s="153"/>
    </row>
    <row r="115" spans="3:138" ht="12.75">
      <c r="C115" s="156"/>
      <c r="D115" s="156"/>
      <c r="E115" s="156"/>
      <c r="F115" s="156"/>
      <c r="G115" s="156"/>
      <c r="H115" s="156"/>
      <c r="I115" s="156"/>
      <c r="J115" s="156"/>
      <c r="K115" s="156"/>
      <c r="L115" s="156"/>
      <c r="M115" s="156"/>
      <c r="N115" s="156"/>
      <c r="O115" s="156"/>
      <c r="P115" s="156"/>
      <c r="Q115" s="156"/>
      <c r="R115" s="156"/>
      <c r="S115" s="156"/>
      <c r="T115" s="156"/>
      <c r="U115" s="156"/>
      <c r="DX115" s="153"/>
      <c r="DY115" s="153"/>
      <c r="DZ115" s="153"/>
      <c r="EA115" s="153"/>
      <c r="EB115" s="153"/>
      <c r="EC115" s="153"/>
      <c r="ED115" s="153"/>
      <c r="EE115" s="153"/>
      <c r="EF115" s="153"/>
      <c r="EG115" s="153"/>
      <c r="EH115" s="153"/>
    </row>
    <row r="116" spans="3:138" ht="12.75">
      <c r="C116" s="156"/>
      <c r="D116" s="156"/>
      <c r="E116" s="156"/>
      <c r="F116" s="156"/>
      <c r="G116" s="156"/>
      <c r="H116" s="156"/>
      <c r="I116" s="156"/>
      <c r="J116" s="156"/>
      <c r="K116" s="156"/>
      <c r="L116" s="156"/>
      <c r="M116" s="156"/>
      <c r="N116" s="156"/>
      <c r="O116" s="156"/>
      <c r="P116" s="156"/>
      <c r="Q116" s="156"/>
      <c r="R116" s="156"/>
      <c r="S116" s="156"/>
      <c r="T116" s="156"/>
      <c r="U116" s="156"/>
      <c r="DX116" s="153"/>
      <c r="DY116" s="153"/>
      <c r="DZ116" s="153"/>
      <c r="EA116" s="153"/>
      <c r="EB116" s="153"/>
      <c r="EC116" s="153"/>
      <c r="ED116" s="153"/>
      <c r="EE116" s="153"/>
      <c r="EF116" s="153"/>
      <c r="EG116" s="153"/>
      <c r="EH116" s="153"/>
    </row>
    <row r="117" spans="3:138" ht="12.75">
      <c r="C117" s="156"/>
      <c r="D117" s="156"/>
      <c r="E117" s="156"/>
      <c r="F117" s="156"/>
      <c r="G117" s="156"/>
      <c r="H117" s="156"/>
      <c r="I117" s="156"/>
      <c r="J117" s="156"/>
      <c r="K117" s="156"/>
      <c r="L117" s="156"/>
      <c r="M117" s="156"/>
      <c r="N117" s="156"/>
      <c r="O117" s="156"/>
      <c r="P117" s="156"/>
      <c r="Q117" s="156"/>
      <c r="R117" s="156"/>
      <c r="S117" s="156"/>
      <c r="T117" s="156"/>
      <c r="U117" s="156"/>
      <c r="DX117" s="153"/>
      <c r="DY117" s="153"/>
      <c r="DZ117" s="153"/>
      <c r="EA117" s="153"/>
      <c r="EB117" s="153"/>
      <c r="EC117" s="153"/>
      <c r="ED117" s="153"/>
      <c r="EE117" s="153"/>
      <c r="EF117" s="153"/>
      <c r="EG117" s="153"/>
      <c r="EH117" s="153"/>
    </row>
    <row r="118" spans="3:21" ht="12.75">
      <c r="C118" s="156"/>
      <c r="D118" s="156"/>
      <c r="E118" s="156"/>
      <c r="F118" s="156"/>
      <c r="G118" s="156"/>
      <c r="H118" s="156"/>
      <c r="I118" s="156"/>
      <c r="J118" s="156"/>
      <c r="K118" s="156"/>
      <c r="L118" s="156"/>
      <c r="M118" s="156"/>
      <c r="N118" s="156"/>
      <c r="O118" s="156"/>
      <c r="P118" s="156"/>
      <c r="Q118" s="156"/>
      <c r="R118" s="156"/>
      <c r="S118" s="156"/>
      <c r="T118" s="156"/>
      <c r="U118" s="156"/>
    </row>
    <row r="119" spans="3:21" ht="12.75">
      <c r="C119" s="156"/>
      <c r="D119" s="156"/>
      <c r="E119" s="156"/>
      <c r="F119" s="156"/>
      <c r="G119" s="156"/>
      <c r="H119" s="156"/>
      <c r="I119" s="156"/>
      <c r="J119" s="156"/>
      <c r="K119" s="156"/>
      <c r="L119" s="156"/>
      <c r="M119" s="156"/>
      <c r="N119" s="156"/>
      <c r="O119" s="156"/>
      <c r="P119" s="156"/>
      <c r="Q119" s="156"/>
      <c r="R119" s="156"/>
      <c r="S119" s="156"/>
      <c r="T119" s="156"/>
      <c r="U119" s="156"/>
    </row>
    <row r="120" spans="3:21" ht="12.75">
      <c r="C120" s="156"/>
      <c r="D120" s="156"/>
      <c r="E120" s="156"/>
      <c r="F120" s="156"/>
      <c r="G120" s="156"/>
      <c r="H120" s="156"/>
      <c r="I120" s="156"/>
      <c r="J120" s="156"/>
      <c r="K120" s="156"/>
      <c r="L120" s="156"/>
      <c r="M120" s="156"/>
      <c r="N120" s="156"/>
      <c r="O120" s="156"/>
      <c r="P120" s="156"/>
      <c r="Q120" s="156"/>
      <c r="R120" s="156"/>
      <c r="S120" s="156"/>
      <c r="T120" s="156"/>
      <c r="U120" s="156"/>
    </row>
    <row r="121" spans="3:21" ht="12.75">
      <c r="C121" s="156"/>
      <c r="D121" s="156"/>
      <c r="E121" s="156"/>
      <c r="F121" s="156"/>
      <c r="G121" s="156"/>
      <c r="H121" s="156"/>
      <c r="I121" s="156"/>
      <c r="J121" s="156"/>
      <c r="K121" s="156"/>
      <c r="L121" s="156"/>
      <c r="M121" s="156"/>
      <c r="N121" s="156"/>
      <c r="O121" s="156"/>
      <c r="P121" s="156"/>
      <c r="Q121" s="156"/>
      <c r="R121" s="156"/>
      <c r="S121" s="156"/>
      <c r="T121" s="156"/>
      <c r="U121" s="156"/>
    </row>
    <row r="122" spans="3:21" ht="12.75">
      <c r="C122" s="156"/>
      <c r="D122" s="156"/>
      <c r="E122" s="156"/>
      <c r="F122" s="156"/>
      <c r="G122" s="156"/>
      <c r="H122" s="156"/>
      <c r="I122" s="156"/>
      <c r="J122" s="156"/>
      <c r="K122" s="156"/>
      <c r="L122" s="156"/>
      <c r="M122" s="156"/>
      <c r="N122" s="156"/>
      <c r="O122" s="156"/>
      <c r="P122" s="156"/>
      <c r="Q122" s="156"/>
      <c r="R122" s="156"/>
      <c r="S122" s="156"/>
      <c r="T122" s="156"/>
      <c r="U122" s="156"/>
    </row>
    <row r="123" spans="3:21" ht="12.75">
      <c r="C123" s="156"/>
      <c r="D123" s="156"/>
      <c r="E123" s="156"/>
      <c r="F123" s="156"/>
      <c r="G123" s="156"/>
      <c r="H123" s="156"/>
      <c r="I123" s="156"/>
      <c r="J123" s="156"/>
      <c r="K123" s="156"/>
      <c r="L123" s="156"/>
      <c r="M123" s="156"/>
      <c r="N123" s="156"/>
      <c r="O123" s="156"/>
      <c r="P123" s="156"/>
      <c r="Q123" s="156"/>
      <c r="R123" s="156"/>
      <c r="S123" s="156"/>
      <c r="T123" s="156"/>
      <c r="U123" s="156"/>
    </row>
    <row r="124" spans="3:21" ht="12.75">
      <c r="C124" s="156"/>
      <c r="D124" s="156"/>
      <c r="E124" s="156"/>
      <c r="F124" s="156"/>
      <c r="G124" s="156"/>
      <c r="H124" s="156"/>
      <c r="I124" s="156"/>
      <c r="J124" s="156"/>
      <c r="K124" s="156"/>
      <c r="L124" s="156"/>
      <c r="M124" s="156"/>
      <c r="N124" s="156"/>
      <c r="O124" s="156"/>
      <c r="P124" s="156"/>
      <c r="Q124" s="156"/>
      <c r="R124" s="156"/>
      <c r="S124" s="156"/>
      <c r="T124" s="156"/>
      <c r="U124" s="156"/>
    </row>
    <row r="125" spans="3:21" ht="12.75">
      <c r="C125" s="156"/>
      <c r="D125" s="156"/>
      <c r="E125" s="156"/>
      <c r="F125" s="156"/>
      <c r="G125" s="156"/>
      <c r="H125" s="156"/>
      <c r="I125" s="156"/>
      <c r="J125" s="156"/>
      <c r="K125" s="156"/>
      <c r="L125" s="156"/>
      <c r="M125" s="156"/>
      <c r="N125" s="156"/>
      <c r="O125" s="156"/>
      <c r="P125" s="156"/>
      <c r="Q125" s="156"/>
      <c r="R125" s="156"/>
      <c r="S125" s="156"/>
      <c r="T125" s="156"/>
      <c r="U125" s="156"/>
    </row>
    <row r="126" spans="3:21" ht="12.75">
      <c r="C126" s="156"/>
      <c r="D126" s="156"/>
      <c r="E126" s="156"/>
      <c r="F126" s="156"/>
      <c r="G126" s="156"/>
      <c r="H126" s="156"/>
      <c r="I126" s="156"/>
      <c r="J126" s="156"/>
      <c r="K126" s="156"/>
      <c r="L126" s="156"/>
      <c r="M126" s="156"/>
      <c r="N126" s="156"/>
      <c r="O126" s="156"/>
      <c r="P126" s="156"/>
      <c r="Q126" s="156"/>
      <c r="R126" s="156"/>
      <c r="S126" s="156"/>
      <c r="T126" s="156"/>
      <c r="U126" s="156"/>
    </row>
    <row r="127" spans="3:21" ht="12.75">
      <c r="C127" s="156"/>
      <c r="D127" s="156"/>
      <c r="E127" s="156"/>
      <c r="F127" s="156"/>
      <c r="G127" s="156"/>
      <c r="H127" s="156"/>
      <c r="I127" s="156"/>
      <c r="J127" s="156"/>
      <c r="K127" s="156"/>
      <c r="L127" s="156"/>
      <c r="M127" s="156"/>
      <c r="N127" s="156"/>
      <c r="O127" s="156"/>
      <c r="P127" s="156"/>
      <c r="Q127" s="156"/>
      <c r="R127" s="156"/>
      <c r="S127" s="156"/>
      <c r="T127" s="156"/>
      <c r="U127" s="156"/>
    </row>
    <row r="128" spans="3:21" ht="12.75">
      <c r="C128" s="156"/>
      <c r="D128" s="156"/>
      <c r="E128" s="156"/>
      <c r="F128" s="156"/>
      <c r="G128" s="156"/>
      <c r="H128" s="156"/>
      <c r="I128" s="156"/>
      <c r="J128" s="156"/>
      <c r="K128" s="156"/>
      <c r="L128" s="156"/>
      <c r="M128" s="156"/>
      <c r="N128" s="156"/>
      <c r="O128" s="156"/>
      <c r="P128" s="156"/>
      <c r="Q128" s="156"/>
      <c r="R128" s="156"/>
      <c r="S128" s="156"/>
      <c r="T128" s="156"/>
      <c r="U128" s="156"/>
    </row>
    <row r="129" spans="3:21" ht="12.75">
      <c r="C129" s="156"/>
      <c r="D129" s="156"/>
      <c r="E129" s="156"/>
      <c r="F129" s="156"/>
      <c r="G129" s="156"/>
      <c r="H129" s="156"/>
      <c r="I129" s="156"/>
      <c r="J129" s="156"/>
      <c r="K129" s="156"/>
      <c r="L129" s="156"/>
      <c r="M129" s="156"/>
      <c r="N129" s="156"/>
      <c r="O129" s="156"/>
      <c r="P129" s="156"/>
      <c r="Q129" s="156"/>
      <c r="R129" s="156"/>
      <c r="S129" s="156"/>
      <c r="T129" s="156"/>
      <c r="U129" s="156"/>
    </row>
    <row r="130" spans="3:21" ht="12.75">
      <c r="C130" s="156"/>
      <c r="D130" s="156"/>
      <c r="E130" s="156"/>
      <c r="F130" s="156"/>
      <c r="G130" s="156"/>
      <c r="H130" s="156"/>
      <c r="I130" s="156"/>
      <c r="J130" s="156"/>
      <c r="K130" s="156"/>
      <c r="L130" s="156"/>
      <c r="M130" s="156"/>
      <c r="N130" s="156"/>
      <c r="O130" s="156"/>
      <c r="P130" s="156"/>
      <c r="Q130" s="156"/>
      <c r="R130" s="156"/>
      <c r="S130" s="156"/>
      <c r="T130" s="156"/>
      <c r="U130" s="156"/>
    </row>
    <row r="131" spans="3:21" ht="12.75">
      <c r="C131" s="156"/>
      <c r="D131" s="156"/>
      <c r="E131" s="156"/>
      <c r="F131" s="156"/>
      <c r="G131" s="156"/>
      <c r="H131" s="156"/>
      <c r="I131" s="156"/>
      <c r="J131" s="156"/>
      <c r="K131" s="156"/>
      <c r="L131" s="156"/>
      <c r="M131" s="156"/>
      <c r="N131" s="156"/>
      <c r="O131" s="156"/>
      <c r="P131" s="156"/>
      <c r="Q131" s="156"/>
      <c r="R131" s="156"/>
      <c r="S131" s="156"/>
      <c r="T131" s="156"/>
      <c r="U131" s="156"/>
    </row>
    <row r="132" spans="3:21" ht="12.75">
      <c r="C132" s="156"/>
      <c r="D132" s="156"/>
      <c r="E132" s="156"/>
      <c r="F132" s="156"/>
      <c r="G132" s="156"/>
      <c r="H132" s="156"/>
      <c r="I132" s="156"/>
      <c r="J132" s="156"/>
      <c r="K132" s="156"/>
      <c r="L132" s="156"/>
      <c r="M132" s="156"/>
      <c r="N132" s="156"/>
      <c r="O132" s="156"/>
      <c r="P132" s="156"/>
      <c r="Q132" s="156"/>
      <c r="R132" s="156"/>
      <c r="S132" s="156"/>
      <c r="T132" s="156"/>
      <c r="U132" s="156"/>
    </row>
    <row r="133" spans="3:21" ht="12.75">
      <c r="C133" s="156"/>
      <c r="D133" s="156"/>
      <c r="E133" s="156"/>
      <c r="F133" s="156"/>
      <c r="G133" s="156"/>
      <c r="H133" s="156"/>
      <c r="I133" s="156"/>
      <c r="J133" s="156"/>
      <c r="K133" s="156"/>
      <c r="L133" s="156"/>
      <c r="M133" s="156"/>
      <c r="N133" s="156"/>
      <c r="O133" s="156"/>
      <c r="P133" s="156"/>
      <c r="Q133" s="156"/>
      <c r="R133" s="156"/>
      <c r="S133" s="156"/>
      <c r="T133" s="156"/>
      <c r="U133" s="156"/>
    </row>
    <row r="134" spans="3:21" ht="12.75">
      <c r="C134" s="156"/>
      <c r="D134" s="156"/>
      <c r="E134" s="156"/>
      <c r="F134" s="156"/>
      <c r="G134" s="156"/>
      <c r="H134" s="156"/>
      <c r="I134" s="156"/>
      <c r="J134" s="156"/>
      <c r="K134" s="156"/>
      <c r="L134" s="156"/>
      <c r="M134" s="156"/>
      <c r="N134" s="156"/>
      <c r="O134" s="156"/>
      <c r="P134" s="156"/>
      <c r="Q134" s="156"/>
      <c r="R134" s="156"/>
      <c r="S134" s="156"/>
      <c r="T134" s="156"/>
      <c r="U134" s="156"/>
    </row>
    <row r="135" spans="3:21" ht="12.75">
      <c r="C135" s="156"/>
      <c r="D135" s="156"/>
      <c r="E135" s="156"/>
      <c r="F135" s="156"/>
      <c r="G135" s="156"/>
      <c r="H135" s="156"/>
      <c r="I135" s="156"/>
      <c r="J135" s="156"/>
      <c r="K135" s="156"/>
      <c r="L135" s="156"/>
      <c r="M135" s="156"/>
      <c r="N135" s="156"/>
      <c r="O135" s="156"/>
      <c r="P135" s="156"/>
      <c r="Q135" s="156"/>
      <c r="R135" s="156"/>
      <c r="S135" s="156"/>
      <c r="T135" s="156"/>
      <c r="U135" s="156"/>
    </row>
    <row r="136" spans="3:21" ht="12.75">
      <c r="C136" s="156"/>
      <c r="D136" s="156"/>
      <c r="E136" s="156"/>
      <c r="F136" s="156"/>
      <c r="G136" s="156"/>
      <c r="H136" s="156"/>
      <c r="I136" s="156"/>
      <c r="J136" s="156"/>
      <c r="K136" s="156"/>
      <c r="L136" s="156"/>
      <c r="M136" s="156"/>
      <c r="N136" s="156"/>
      <c r="O136" s="156"/>
      <c r="P136" s="156"/>
      <c r="Q136" s="156"/>
      <c r="R136" s="156"/>
      <c r="S136" s="156"/>
      <c r="T136" s="156"/>
      <c r="U136" s="156"/>
    </row>
    <row r="137" spans="3:21" ht="12.75">
      <c r="C137" s="156"/>
      <c r="D137" s="156"/>
      <c r="E137" s="156"/>
      <c r="F137" s="156"/>
      <c r="G137" s="156"/>
      <c r="H137" s="156"/>
      <c r="I137" s="156"/>
      <c r="J137" s="156"/>
      <c r="K137" s="156"/>
      <c r="L137" s="156"/>
      <c r="M137" s="156"/>
      <c r="N137" s="156"/>
      <c r="O137" s="156"/>
      <c r="P137" s="156"/>
      <c r="Q137" s="156"/>
      <c r="R137" s="156"/>
      <c r="S137" s="156"/>
      <c r="T137" s="156"/>
      <c r="U137" s="156"/>
    </row>
    <row r="138" spans="3:21" ht="12.75">
      <c r="C138" s="156"/>
      <c r="D138" s="156"/>
      <c r="E138" s="156"/>
      <c r="F138" s="156"/>
      <c r="G138" s="156"/>
      <c r="H138" s="156"/>
      <c r="I138" s="156"/>
      <c r="J138" s="156"/>
      <c r="K138" s="156"/>
      <c r="L138" s="156"/>
      <c r="M138" s="156"/>
      <c r="N138" s="156"/>
      <c r="O138" s="156"/>
      <c r="P138" s="156"/>
      <c r="Q138" s="156"/>
      <c r="R138" s="156"/>
      <c r="S138" s="156"/>
      <c r="T138" s="156"/>
      <c r="U138" s="156"/>
    </row>
    <row r="139" spans="3:21" ht="12.75">
      <c r="C139" s="156"/>
      <c r="D139" s="156"/>
      <c r="E139" s="156"/>
      <c r="F139" s="156"/>
      <c r="G139" s="156"/>
      <c r="H139" s="156"/>
      <c r="I139" s="156"/>
      <c r="J139" s="156"/>
      <c r="K139" s="156"/>
      <c r="L139" s="156"/>
      <c r="M139" s="156"/>
      <c r="N139" s="156"/>
      <c r="O139" s="156"/>
      <c r="P139" s="156"/>
      <c r="Q139" s="156"/>
      <c r="R139" s="156"/>
      <c r="S139" s="156"/>
      <c r="T139" s="156"/>
      <c r="U139" s="156"/>
    </row>
    <row r="140" spans="3:21" ht="12.75">
      <c r="C140" s="156"/>
      <c r="D140" s="156"/>
      <c r="E140" s="156"/>
      <c r="F140" s="156"/>
      <c r="G140" s="156"/>
      <c r="H140" s="156"/>
      <c r="I140" s="156"/>
      <c r="J140" s="156"/>
      <c r="K140" s="156"/>
      <c r="L140" s="156"/>
      <c r="M140" s="156"/>
      <c r="N140" s="156"/>
      <c r="O140" s="156"/>
      <c r="P140" s="156"/>
      <c r="Q140" s="156"/>
      <c r="R140" s="156"/>
      <c r="S140" s="156"/>
      <c r="T140" s="156"/>
      <c r="U140" s="156"/>
    </row>
    <row r="141" spans="3:21" ht="12.75">
      <c r="C141" s="156"/>
      <c r="D141" s="156"/>
      <c r="E141" s="156"/>
      <c r="F141" s="156"/>
      <c r="G141" s="156"/>
      <c r="H141" s="156"/>
      <c r="I141" s="156"/>
      <c r="J141" s="156"/>
      <c r="K141" s="156"/>
      <c r="L141" s="156"/>
      <c r="M141" s="156"/>
      <c r="N141" s="156"/>
      <c r="O141" s="156"/>
      <c r="P141" s="156"/>
      <c r="Q141" s="156"/>
      <c r="R141" s="156"/>
      <c r="S141" s="156"/>
      <c r="T141" s="156"/>
      <c r="U141" s="156"/>
    </row>
    <row r="142" spans="3:21" ht="12.75">
      <c r="C142" s="156"/>
      <c r="D142" s="156"/>
      <c r="E142" s="156"/>
      <c r="F142" s="156"/>
      <c r="G142" s="156"/>
      <c r="H142" s="156"/>
      <c r="I142" s="156"/>
      <c r="J142" s="156"/>
      <c r="K142" s="156"/>
      <c r="L142" s="156"/>
      <c r="M142" s="156"/>
      <c r="N142" s="156"/>
      <c r="O142" s="156"/>
      <c r="P142" s="156"/>
      <c r="Q142" s="156"/>
      <c r="R142" s="156"/>
      <c r="S142" s="156"/>
      <c r="T142" s="156"/>
      <c r="U142" s="156"/>
    </row>
    <row r="143" spans="3:21" ht="12.75">
      <c r="C143" s="156"/>
      <c r="D143" s="156"/>
      <c r="E143" s="156"/>
      <c r="F143" s="156"/>
      <c r="G143" s="156"/>
      <c r="H143" s="156"/>
      <c r="I143" s="156"/>
      <c r="J143" s="156"/>
      <c r="K143" s="156"/>
      <c r="L143" s="156"/>
      <c r="M143" s="156"/>
      <c r="N143" s="156"/>
      <c r="O143" s="156"/>
      <c r="P143" s="156"/>
      <c r="Q143" s="156"/>
      <c r="R143" s="156"/>
      <c r="S143" s="156"/>
      <c r="T143" s="156"/>
      <c r="U143" s="156"/>
    </row>
    <row r="144" spans="3:21" ht="12.75">
      <c r="C144" s="156"/>
      <c r="D144" s="156"/>
      <c r="E144" s="156"/>
      <c r="F144" s="156"/>
      <c r="G144" s="156"/>
      <c r="H144" s="156"/>
      <c r="I144" s="156"/>
      <c r="J144" s="156"/>
      <c r="K144" s="156"/>
      <c r="L144" s="156"/>
      <c r="M144" s="156"/>
      <c r="N144" s="156"/>
      <c r="O144" s="156"/>
      <c r="P144" s="156"/>
      <c r="Q144" s="156"/>
      <c r="R144" s="156"/>
      <c r="S144" s="156"/>
      <c r="T144" s="156"/>
      <c r="U144" s="156"/>
    </row>
    <row r="145" spans="3:21" ht="12.75">
      <c r="C145" s="156"/>
      <c r="D145" s="156"/>
      <c r="E145" s="156"/>
      <c r="F145" s="156"/>
      <c r="G145" s="156"/>
      <c r="H145" s="156"/>
      <c r="I145" s="156"/>
      <c r="J145" s="156"/>
      <c r="K145" s="156"/>
      <c r="L145" s="156"/>
      <c r="M145" s="156"/>
      <c r="N145" s="156"/>
      <c r="O145" s="156"/>
      <c r="P145" s="156"/>
      <c r="Q145" s="156"/>
      <c r="R145" s="156"/>
      <c r="S145" s="156"/>
      <c r="T145" s="156"/>
      <c r="U145" s="156"/>
    </row>
    <row r="146" spans="3:21" ht="12.75">
      <c r="C146" s="156"/>
      <c r="D146" s="156"/>
      <c r="E146" s="156"/>
      <c r="F146" s="156"/>
      <c r="G146" s="156"/>
      <c r="H146" s="156"/>
      <c r="I146" s="156"/>
      <c r="J146" s="156"/>
      <c r="K146" s="156"/>
      <c r="L146" s="156"/>
      <c r="M146" s="156"/>
      <c r="N146" s="156"/>
      <c r="O146" s="156"/>
      <c r="P146" s="156"/>
      <c r="Q146" s="156"/>
      <c r="R146" s="156"/>
      <c r="S146" s="156"/>
      <c r="T146" s="156"/>
      <c r="U146" s="156"/>
    </row>
    <row r="147" spans="3:21" ht="12.75">
      <c r="C147" s="156"/>
      <c r="D147" s="156"/>
      <c r="E147" s="156"/>
      <c r="F147" s="156"/>
      <c r="G147" s="156"/>
      <c r="H147" s="156"/>
      <c r="I147" s="156"/>
      <c r="J147" s="156"/>
      <c r="K147" s="156"/>
      <c r="L147" s="156"/>
      <c r="M147" s="156"/>
      <c r="N147" s="156"/>
      <c r="O147" s="156"/>
      <c r="P147" s="156"/>
      <c r="Q147" s="156"/>
      <c r="R147" s="156"/>
      <c r="S147" s="156"/>
      <c r="T147" s="156"/>
      <c r="U147" s="156"/>
    </row>
    <row r="148" spans="3:21" ht="12.75">
      <c r="C148" s="156"/>
      <c r="D148" s="156"/>
      <c r="E148" s="156"/>
      <c r="F148" s="156"/>
      <c r="G148" s="156"/>
      <c r="H148" s="156"/>
      <c r="I148" s="156"/>
      <c r="J148" s="156"/>
      <c r="K148" s="156"/>
      <c r="L148" s="156"/>
      <c r="M148" s="156"/>
      <c r="N148" s="156"/>
      <c r="O148" s="156"/>
      <c r="P148" s="156"/>
      <c r="Q148" s="156"/>
      <c r="R148" s="156"/>
      <c r="S148" s="156"/>
      <c r="T148" s="156"/>
      <c r="U148" s="156"/>
    </row>
    <row r="149" spans="3:21" ht="12.75">
      <c r="C149" s="156"/>
      <c r="D149" s="156"/>
      <c r="E149" s="156"/>
      <c r="F149" s="156"/>
      <c r="G149" s="156"/>
      <c r="H149" s="156"/>
      <c r="I149" s="156"/>
      <c r="J149" s="156"/>
      <c r="K149" s="156"/>
      <c r="L149" s="156"/>
      <c r="M149" s="156"/>
      <c r="N149" s="156"/>
      <c r="O149" s="156"/>
      <c r="P149" s="156"/>
      <c r="Q149" s="156"/>
      <c r="R149" s="156"/>
      <c r="S149" s="156"/>
      <c r="T149" s="156"/>
      <c r="U149" s="156"/>
    </row>
    <row r="150" spans="3:21" ht="12.75">
      <c r="C150" s="156"/>
      <c r="D150" s="156"/>
      <c r="E150" s="156"/>
      <c r="F150" s="156"/>
      <c r="G150" s="156"/>
      <c r="H150" s="156"/>
      <c r="I150" s="156"/>
      <c r="J150" s="156"/>
      <c r="K150" s="156"/>
      <c r="L150" s="156"/>
      <c r="M150" s="156"/>
      <c r="N150" s="156"/>
      <c r="O150" s="156"/>
      <c r="P150" s="156"/>
      <c r="Q150" s="156"/>
      <c r="R150" s="156"/>
      <c r="S150" s="156"/>
      <c r="T150" s="156"/>
      <c r="U150" s="156"/>
    </row>
    <row r="151" spans="3:21" ht="12.75">
      <c r="C151" s="156"/>
      <c r="D151" s="156"/>
      <c r="E151" s="156"/>
      <c r="F151" s="156"/>
      <c r="G151" s="156"/>
      <c r="H151" s="156"/>
      <c r="I151" s="156"/>
      <c r="J151" s="156"/>
      <c r="K151" s="156"/>
      <c r="L151" s="156"/>
      <c r="M151" s="156"/>
      <c r="N151" s="156"/>
      <c r="O151" s="156"/>
      <c r="P151" s="156"/>
      <c r="Q151" s="156"/>
      <c r="R151" s="156"/>
      <c r="S151" s="156"/>
      <c r="T151" s="156"/>
      <c r="U151" s="156"/>
    </row>
    <row r="152" spans="3:21" ht="12.75">
      <c r="C152" s="156"/>
      <c r="D152" s="156"/>
      <c r="E152" s="156"/>
      <c r="F152" s="156"/>
      <c r="G152" s="156"/>
      <c r="H152" s="156"/>
      <c r="I152" s="156"/>
      <c r="J152" s="156"/>
      <c r="K152" s="156"/>
      <c r="L152" s="156"/>
      <c r="M152" s="156"/>
      <c r="N152" s="156"/>
      <c r="O152" s="156"/>
      <c r="P152" s="156"/>
      <c r="Q152" s="156"/>
      <c r="R152" s="156"/>
      <c r="S152" s="156"/>
      <c r="T152" s="156"/>
      <c r="U152" s="156"/>
    </row>
    <row r="153" spans="3:21" ht="12.75">
      <c r="C153" s="156"/>
      <c r="D153" s="156"/>
      <c r="E153" s="156"/>
      <c r="F153" s="156"/>
      <c r="G153" s="156"/>
      <c r="H153" s="156"/>
      <c r="I153" s="156"/>
      <c r="J153" s="156"/>
      <c r="K153" s="156"/>
      <c r="L153" s="156"/>
      <c r="M153" s="156"/>
      <c r="N153" s="156"/>
      <c r="O153" s="156"/>
      <c r="P153" s="156"/>
      <c r="Q153" s="156"/>
      <c r="R153" s="156"/>
      <c r="S153" s="156"/>
      <c r="T153" s="156"/>
      <c r="U153" s="156"/>
    </row>
    <row r="154" spans="3:21" ht="12.75">
      <c r="C154" s="156"/>
      <c r="D154" s="156"/>
      <c r="E154" s="156"/>
      <c r="F154" s="156"/>
      <c r="G154" s="156"/>
      <c r="H154" s="156"/>
      <c r="I154" s="156"/>
      <c r="J154" s="156"/>
      <c r="K154" s="156"/>
      <c r="L154" s="156"/>
      <c r="M154" s="156"/>
      <c r="N154" s="156"/>
      <c r="O154" s="156"/>
      <c r="P154" s="156"/>
      <c r="Q154" s="156"/>
      <c r="R154" s="156"/>
      <c r="S154" s="156"/>
      <c r="T154" s="156"/>
      <c r="U154" s="156"/>
    </row>
    <row r="155" spans="3:21" ht="12.75">
      <c r="C155" s="156"/>
      <c r="D155" s="156"/>
      <c r="E155" s="156"/>
      <c r="F155" s="156"/>
      <c r="G155" s="156"/>
      <c r="H155" s="156"/>
      <c r="I155" s="156"/>
      <c r="J155" s="156"/>
      <c r="K155" s="156"/>
      <c r="L155" s="156"/>
      <c r="M155" s="156"/>
      <c r="N155" s="156"/>
      <c r="O155" s="156"/>
      <c r="P155" s="156"/>
      <c r="Q155" s="156"/>
      <c r="R155" s="156"/>
      <c r="S155" s="156"/>
      <c r="T155" s="156"/>
      <c r="U155" s="156"/>
    </row>
    <row r="156" spans="3:21" ht="12.75">
      <c r="C156" s="156"/>
      <c r="D156" s="156"/>
      <c r="E156" s="156"/>
      <c r="F156" s="156"/>
      <c r="G156" s="156"/>
      <c r="H156" s="156"/>
      <c r="I156" s="156"/>
      <c r="J156" s="156"/>
      <c r="K156" s="156"/>
      <c r="L156" s="156"/>
      <c r="M156" s="156"/>
      <c r="N156" s="156"/>
      <c r="O156" s="156"/>
      <c r="P156" s="156"/>
      <c r="Q156" s="156"/>
      <c r="R156" s="156"/>
      <c r="S156" s="156"/>
      <c r="T156" s="156"/>
      <c r="U156" s="156"/>
    </row>
    <row r="157" spans="3:21" ht="12.75">
      <c r="C157" s="156"/>
      <c r="D157" s="156"/>
      <c r="E157" s="156"/>
      <c r="F157" s="156"/>
      <c r="G157" s="156"/>
      <c r="H157" s="156"/>
      <c r="I157" s="156"/>
      <c r="J157" s="156"/>
      <c r="K157" s="156"/>
      <c r="L157" s="156"/>
      <c r="M157" s="156"/>
      <c r="N157" s="156"/>
      <c r="O157" s="156"/>
      <c r="P157" s="156"/>
      <c r="Q157" s="156"/>
      <c r="R157" s="156"/>
      <c r="S157" s="156"/>
      <c r="T157" s="156"/>
      <c r="U157" s="156"/>
    </row>
    <row r="158" spans="3:21" ht="12.75">
      <c r="C158" s="156"/>
      <c r="D158" s="156"/>
      <c r="E158" s="156"/>
      <c r="F158" s="156"/>
      <c r="G158" s="156"/>
      <c r="H158" s="156"/>
      <c r="I158" s="156"/>
      <c r="J158" s="156"/>
      <c r="K158" s="156"/>
      <c r="L158" s="156"/>
      <c r="M158" s="156"/>
      <c r="N158" s="156"/>
      <c r="O158" s="156"/>
      <c r="P158" s="156"/>
      <c r="Q158" s="156"/>
      <c r="R158" s="156"/>
      <c r="S158" s="156"/>
      <c r="T158" s="156"/>
      <c r="U158" s="156"/>
    </row>
    <row r="159" spans="3:21" ht="12.75">
      <c r="C159" s="156"/>
      <c r="D159" s="156"/>
      <c r="E159" s="156"/>
      <c r="F159" s="156"/>
      <c r="G159" s="156"/>
      <c r="H159" s="156"/>
      <c r="I159" s="156"/>
      <c r="J159" s="156"/>
      <c r="K159" s="156"/>
      <c r="L159" s="156"/>
      <c r="M159" s="156"/>
      <c r="N159" s="156"/>
      <c r="O159" s="156"/>
      <c r="P159" s="156"/>
      <c r="Q159" s="156"/>
      <c r="R159" s="156"/>
      <c r="S159" s="156"/>
      <c r="T159" s="156"/>
      <c r="U159" s="156"/>
    </row>
    <row r="160" spans="3:21" ht="12.75">
      <c r="C160" s="156"/>
      <c r="D160" s="156"/>
      <c r="E160" s="156"/>
      <c r="F160" s="156"/>
      <c r="G160" s="156"/>
      <c r="H160" s="156"/>
      <c r="I160" s="156"/>
      <c r="J160" s="156"/>
      <c r="K160" s="156"/>
      <c r="L160" s="156"/>
      <c r="M160" s="156"/>
      <c r="N160" s="156"/>
      <c r="O160" s="156"/>
      <c r="P160" s="156"/>
      <c r="Q160" s="156"/>
      <c r="R160" s="156"/>
      <c r="S160" s="156"/>
      <c r="T160" s="156"/>
      <c r="U160" s="156"/>
    </row>
    <row r="161" spans="3:21" ht="12.75">
      <c r="C161" s="156"/>
      <c r="D161" s="156"/>
      <c r="E161" s="156"/>
      <c r="F161" s="156"/>
      <c r="G161" s="156"/>
      <c r="H161" s="156"/>
      <c r="I161" s="156"/>
      <c r="J161" s="156"/>
      <c r="K161" s="156"/>
      <c r="L161" s="156"/>
      <c r="M161" s="156"/>
      <c r="N161" s="156"/>
      <c r="O161" s="156"/>
      <c r="P161" s="156"/>
      <c r="Q161" s="156"/>
      <c r="R161" s="156"/>
      <c r="S161" s="156"/>
      <c r="T161" s="156"/>
      <c r="U161" s="156"/>
    </row>
    <row r="162" spans="3:21" ht="12.75">
      <c r="C162" s="156"/>
      <c r="D162" s="156"/>
      <c r="E162" s="156"/>
      <c r="F162" s="156"/>
      <c r="G162" s="156"/>
      <c r="H162" s="156"/>
      <c r="I162" s="156"/>
      <c r="J162" s="156"/>
      <c r="K162" s="156"/>
      <c r="L162" s="156"/>
      <c r="M162" s="156"/>
      <c r="N162" s="156"/>
      <c r="O162" s="156"/>
      <c r="P162" s="156"/>
      <c r="Q162" s="156"/>
      <c r="R162" s="156"/>
      <c r="S162" s="156"/>
      <c r="T162" s="156"/>
      <c r="U162" s="156"/>
    </row>
    <row r="163" spans="3:21" ht="12.75">
      <c r="C163" s="156"/>
      <c r="D163" s="156"/>
      <c r="E163" s="156"/>
      <c r="F163" s="156"/>
      <c r="G163" s="156"/>
      <c r="H163" s="156"/>
      <c r="I163" s="156"/>
      <c r="J163" s="156"/>
      <c r="K163" s="156"/>
      <c r="L163" s="156"/>
      <c r="M163" s="156"/>
      <c r="N163" s="156"/>
      <c r="O163" s="156"/>
      <c r="P163" s="156"/>
      <c r="Q163" s="156"/>
      <c r="R163" s="156"/>
      <c r="S163" s="156"/>
      <c r="T163" s="156"/>
      <c r="U163" s="156"/>
    </row>
    <row r="164" spans="3:21" ht="12.75">
      <c r="C164" s="156"/>
      <c r="D164" s="156"/>
      <c r="E164" s="156"/>
      <c r="F164" s="156"/>
      <c r="G164" s="156"/>
      <c r="H164" s="156"/>
      <c r="I164" s="156"/>
      <c r="J164" s="156"/>
      <c r="K164" s="156"/>
      <c r="L164" s="156"/>
      <c r="M164" s="156"/>
      <c r="N164" s="156"/>
      <c r="O164" s="156"/>
      <c r="P164" s="156"/>
      <c r="Q164" s="156"/>
      <c r="R164" s="156"/>
      <c r="S164" s="156"/>
      <c r="T164" s="156"/>
      <c r="U164" s="156"/>
    </row>
    <row r="165" spans="3:21" ht="12.75">
      <c r="C165" s="156"/>
      <c r="D165" s="156"/>
      <c r="E165" s="156"/>
      <c r="F165" s="156"/>
      <c r="G165" s="156"/>
      <c r="H165" s="156"/>
      <c r="I165" s="156"/>
      <c r="J165" s="156"/>
      <c r="K165" s="156"/>
      <c r="L165" s="156"/>
      <c r="M165" s="156"/>
      <c r="N165" s="156"/>
      <c r="O165" s="156"/>
      <c r="P165" s="156"/>
      <c r="Q165" s="156"/>
      <c r="R165" s="156"/>
      <c r="S165" s="156"/>
      <c r="T165" s="156"/>
      <c r="U165" s="156"/>
    </row>
    <row r="166" spans="3:21" ht="12.75">
      <c r="C166" s="156"/>
      <c r="D166" s="156"/>
      <c r="E166" s="156"/>
      <c r="F166" s="156"/>
      <c r="G166" s="156"/>
      <c r="H166" s="156"/>
      <c r="I166" s="156"/>
      <c r="J166" s="156"/>
      <c r="K166" s="156"/>
      <c r="L166" s="156"/>
      <c r="M166" s="156"/>
      <c r="N166" s="156"/>
      <c r="O166" s="156"/>
      <c r="P166" s="156"/>
      <c r="Q166" s="156"/>
      <c r="R166" s="156"/>
      <c r="S166" s="156"/>
      <c r="T166" s="156"/>
      <c r="U166" s="156"/>
    </row>
    <row r="167" spans="3:21" ht="12.75">
      <c r="C167" s="156"/>
      <c r="D167" s="156"/>
      <c r="E167" s="156"/>
      <c r="F167" s="156"/>
      <c r="G167" s="156"/>
      <c r="H167" s="156"/>
      <c r="I167" s="156"/>
      <c r="J167" s="156"/>
      <c r="K167" s="156"/>
      <c r="L167" s="156"/>
      <c r="M167" s="156"/>
      <c r="N167" s="156"/>
      <c r="O167" s="156"/>
      <c r="P167" s="156"/>
      <c r="Q167" s="156"/>
      <c r="R167" s="156"/>
      <c r="S167" s="156"/>
      <c r="T167" s="156"/>
      <c r="U167" s="156"/>
    </row>
    <row r="168" spans="3:21" ht="12.75">
      <c r="C168" s="156"/>
      <c r="D168" s="156"/>
      <c r="E168" s="156"/>
      <c r="F168" s="156"/>
      <c r="G168" s="156"/>
      <c r="H168" s="156"/>
      <c r="I168" s="156"/>
      <c r="J168" s="156"/>
      <c r="K168" s="156"/>
      <c r="L168" s="156"/>
      <c r="M168" s="156"/>
      <c r="N168" s="156"/>
      <c r="O168" s="156"/>
      <c r="P168" s="156"/>
      <c r="Q168" s="156"/>
      <c r="R168" s="156"/>
      <c r="S168" s="156"/>
      <c r="T168" s="156"/>
      <c r="U168" s="156"/>
    </row>
    <row r="169" spans="3:21" ht="12.75">
      <c r="C169" s="156"/>
      <c r="D169" s="156"/>
      <c r="E169" s="156"/>
      <c r="F169" s="156"/>
      <c r="G169" s="156"/>
      <c r="H169" s="156"/>
      <c r="I169" s="156"/>
      <c r="J169" s="156"/>
      <c r="K169" s="156"/>
      <c r="L169" s="156"/>
      <c r="M169" s="156"/>
      <c r="N169" s="156"/>
      <c r="O169" s="156"/>
      <c r="P169" s="156"/>
      <c r="Q169" s="156"/>
      <c r="R169" s="156"/>
      <c r="S169" s="156"/>
      <c r="T169" s="156"/>
      <c r="U169" s="156"/>
    </row>
    <row r="170" spans="3:21" ht="12.75">
      <c r="C170" s="156"/>
      <c r="D170" s="156"/>
      <c r="E170" s="156"/>
      <c r="F170" s="156"/>
      <c r="G170" s="156"/>
      <c r="H170" s="156"/>
      <c r="I170" s="156"/>
      <c r="J170" s="156"/>
      <c r="K170" s="156"/>
      <c r="L170" s="156"/>
      <c r="M170" s="156"/>
      <c r="N170" s="156"/>
      <c r="O170" s="156"/>
      <c r="P170" s="156"/>
      <c r="Q170" s="156"/>
      <c r="R170" s="156"/>
      <c r="S170" s="156"/>
      <c r="T170" s="156"/>
      <c r="U170" s="156"/>
    </row>
    <row r="171" spans="3:21" ht="12.75">
      <c r="C171" s="156"/>
      <c r="D171" s="156"/>
      <c r="E171" s="156"/>
      <c r="F171" s="156"/>
      <c r="G171" s="156"/>
      <c r="H171" s="156"/>
      <c r="I171" s="156"/>
      <c r="J171" s="156"/>
      <c r="K171" s="156"/>
      <c r="L171" s="156"/>
      <c r="M171" s="156"/>
      <c r="N171" s="156"/>
      <c r="O171" s="156"/>
      <c r="P171" s="156"/>
      <c r="Q171" s="156"/>
      <c r="R171" s="156"/>
      <c r="S171" s="156"/>
      <c r="T171" s="156"/>
      <c r="U171" s="156"/>
    </row>
    <row r="172" spans="3:21" ht="12.75">
      <c r="C172" s="156"/>
      <c r="D172" s="156"/>
      <c r="E172" s="156"/>
      <c r="F172" s="156"/>
      <c r="G172" s="156"/>
      <c r="H172" s="156"/>
      <c r="I172" s="156"/>
      <c r="J172" s="156"/>
      <c r="K172" s="156"/>
      <c r="L172" s="156"/>
      <c r="M172" s="156"/>
      <c r="N172" s="156"/>
      <c r="O172" s="156"/>
      <c r="P172" s="156"/>
      <c r="Q172" s="156"/>
      <c r="R172" s="156"/>
      <c r="S172" s="156"/>
      <c r="T172" s="156"/>
      <c r="U172" s="156"/>
    </row>
    <row r="173" spans="3:21" ht="12.75">
      <c r="C173" s="156"/>
      <c r="D173" s="156"/>
      <c r="E173" s="156"/>
      <c r="F173" s="156"/>
      <c r="G173" s="156"/>
      <c r="H173" s="156"/>
      <c r="I173" s="156"/>
      <c r="J173" s="156"/>
      <c r="K173" s="156"/>
      <c r="L173" s="156"/>
      <c r="M173" s="156"/>
      <c r="N173" s="156"/>
      <c r="O173" s="156"/>
      <c r="P173" s="156"/>
      <c r="Q173" s="156"/>
      <c r="R173" s="156"/>
      <c r="S173" s="156"/>
      <c r="T173" s="156"/>
      <c r="U173" s="156"/>
    </row>
    <row r="174" spans="3:21" ht="12.75">
      <c r="C174" s="156"/>
      <c r="D174" s="156"/>
      <c r="E174" s="156"/>
      <c r="F174" s="156"/>
      <c r="G174" s="156"/>
      <c r="H174" s="156"/>
      <c r="I174" s="156"/>
      <c r="J174" s="156"/>
      <c r="K174" s="156"/>
      <c r="L174" s="156"/>
      <c r="M174" s="156"/>
      <c r="N174" s="156"/>
      <c r="O174" s="156"/>
      <c r="P174" s="156"/>
      <c r="Q174" s="156"/>
      <c r="R174" s="156"/>
      <c r="S174" s="156"/>
      <c r="T174" s="156"/>
      <c r="U174" s="156"/>
    </row>
    <row r="175" spans="3:21" ht="12.75">
      <c r="C175" s="156"/>
      <c r="D175" s="156"/>
      <c r="E175" s="156"/>
      <c r="F175" s="156"/>
      <c r="G175" s="156"/>
      <c r="H175" s="156"/>
      <c r="I175" s="156"/>
      <c r="J175" s="156"/>
      <c r="K175" s="156"/>
      <c r="L175" s="156"/>
      <c r="M175" s="156"/>
      <c r="N175" s="156"/>
      <c r="O175" s="156"/>
      <c r="P175" s="156"/>
      <c r="Q175" s="156"/>
      <c r="R175" s="156"/>
      <c r="S175" s="156"/>
      <c r="T175" s="156"/>
      <c r="U175" s="156"/>
    </row>
    <row r="176" spans="3:21" ht="12.75">
      <c r="C176" s="156"/>
      <c r="D176" s="156"/>
      <c r="E176" s="156"/>
      <c r="F176" s="156"/>
      <c r="G176" s="156"/>
      <c r="H176" s="156"/>
      <c r="I176" s="156"/>
      <c r="J176" s="156"/>
      <c r="K176" s="156"/>
      <c r="L176" s="156"/>
      <c r="M176" s="156"/>
      <c r="N176" s="156"/>
      <c r="O176" s="156"/>
      <c r="P176" s="156"/>
      <c r="Q176" s="156"/>
      <c r="R176" s="156"/>
      <c r="S176" s="156"/>
      <c r="T176" s="156"/>
      <c r="U176" s="156"/>
    </row>
    <row r="177" spans="3:21" ht="12.75">
      <c r="C177" s="156"/>
      <c r="D177" s="156"/>
      <c r="E177" s="156"/>
      <c r="F177" s="156"/>
      <c r="G177" s="156"/>
      <c r="H177" s="156"/>
      <c r="I177" s="156"/>
      <c r="J177" s="156"/>
      <c r="K177" s="156"/>
      <c r="L177" s="156"/>
      <c r="M177" s="156"/>
      <c r="N177" s="156"/>
      <c r="O177" s="156"/>
      <c r="P177" s="156"/>
      <c r="Q177" s="156"/>
      <c r="R177" s="156"/>
      <c r="S177" s="156"/>
      <c r="T177" s="156"/>
      <c r="U177" s="156"/>
    </row>
    <row r="178" spans="3:21" ht="12.75">
      <c r="C178" s="156"/>
      <c r="D178" s="156"/>
      <c r="E178" s="156"/>
      <c r="F178" s="156"/>
      <c r="G178" s="156"/>
      <c r="H178" s="156"/>
      <c r="I178" s="156"/>
      <c r="J178" s="156"/>
      <c r="K178" s="156"/>
      <c r="L178" s="156"/>
      <c r="M178" s="156"/>
      <c r="N178" s="156"/>
      <c r="O178" s="156"/>
      <c r="P178" s="156"/>
      <c r="Q178" s="156"/>
      <c r="R178" s="156"/>
      <c r="S178" s="156"/>
      <c r="T178" s="156"/>
      <c r="U178" s="156"/>
    </row>
    <row r="179" spans="3:21" ht="12.75">
      <c r="C179" s="156"/>
      <c r="D179" s="156"/>
      <c r="E179" s="156"/>
      <c r="F179" s="156"/>
      <c r="G179" s="156"/>
      <c r="H179" s="156"/>
      <c r="I179" s="156"/>
      <c r="J179" s="156"/>
      <c r="K179" s="156"/>
      <c r="L179" s="156"/>
      <c r="M179" s="156"/>
      <c r="N179" s="156"/>
      <c r="O179" s="156"/>
      <c r="P179" s="156"/>
      <c r="Q179" s="156"/>
      <c r="R179" s="156"/>
      <c r="S179" s="156"/>
      <c r="T179" s="156"/>
      <c r="U179" s="156"/>
    </row>
    <row r="180" spans="3:21" ht="12.75">
      <c r="C180" s="156"/>
      <c r="D180" s="156"/>
      <c r="E180" s="156"/>
      <c r="F180" s="156"/>
      <c r="G180" s="156"/>
      <c r="H180" s="156"/>
      <c r="I180" s="156"/>
      <c r="J180" s="156"/>
      <c r="K180" s="156"/>
      <c r="L180" s="156"/>
      <c r="M180" s="156"/>
      <c r="N180" s="156"/>
      <c r="O180" s="156"/>
      <c r="P180" s="156"/>
      <c r="Q180" s="156"/>
      <c r="R180" s="156"/>
      <c r="S180" s="156"/>
      <c r="T180" s="156"/>
      <c r="U180" s="156"/>
    </row>
    <row r="181" spans="3:21" ht="12.75">
      <c r="C181" s="156"/>
      <c r="D181" s="156"/>
      <c r="E181" s="156"/>
      <c r="F181" s="156"/>
      <c r="G181" s="156"/>
      <c r="H181" s="156"/>
      <c r="I181" s="156"/>
      <c r="J181" s="156"/>
      <c r="K181" s="156"/>
      <c r="L181" s="156"/>
      <c r="M181" s="156"/>
      <c r="N181" s="156"/>
      <c r="O181" s="156"/>
      <c r="P181" s="156"/>
      <c r="Q181" s="156"/>
      <c r="R181" s="156"/>
      <c r="S181" s="156"/>
      <c r="T181" s="156"/>
      <c r="U181" s="156"/>
    </row>
    <row r="182" spans="3:21" ht="12.75">
      <c r="C182" s="156"/>
      <c r="D182" s="156"/>
      <c r="E182" s="156"/>
      <c r="F182" s="156"/>
      <c r="G182" s="156"/>
      <c r="H182" s="156"/>
      <c r="I182" s="156"/>
      <c r="J182" s="156"/>
      <c r="K182" s="156"/>
      <c r="L182" s="156"/>
      <c r="M182" s="156"/>
      <c r="N182" s="156"/>
      <c r="O182" s="156"/>
      <c r="P182" s="156"/>
      <c r="Q182" s="156"/>
      <c r="R182" s="156"/>
      <c r="S182" s="156"/>
      <c r="T182" s="156"/>
      <c r="U182" s="156"/>
    </row>
    <row r="183" spans="3:21" ht="12.75">
      <c r="C183" s="156"/>
      <c r="D183" s="156"/>
      <c r="E183" s="156"/>
      <c r="F183" s="156"/>
      <c r="G183" s="156"/>
      <c r="H183" s="156"/>
      <c r="I183" s="156"/>
      <c r="J183" s="156"/>
      <c r="K183" s="156"/>
      <c r="L183" s="156"/>
      <c r="M183" s="156"/>
      <c r="N183" s="156"/>
      <c r="O183" s="156"/>
      <c r="P183" s="156"/>
      <c r="Q183" s="156"/>
      <c r="R183" s="156"/>
      <c r="S183" s="156"/>
      <c r="T183" s="156"/>
      <c r="U183" s="156"/>
    </row>
    <row r="184" spans="3:21" ht="12.75">
      <c r="C184" s="156"/>
      <c r="D184" s="156"/>
      <c r="E184" s="156"/>
      <c r="F184" s="156"/>
      <c r="G184" s="156"/>
      <c r="H184" s="156"/>
      <c r="I184" s="156"/>
      <c r="J184" s="156"/>
      <c r="K184" s="156"/>
      <c r="L184" s="156"/>
      <c r="M184" s="156"/>
      <c r="N184" s="156"/>
      <c r="O184" s="156"/>
      <c r="P184" s="156"/>
      <c r="Q184" s="156"/>
      <c r="R184" s="156"/>
      <c r="S184" s="156"/>
      <c r="T184" s="156"/>
      <c r="U184" s="156"/>
    </row>
    <row r="185" spans="3:21" ht="12.75">
      <c r="C185" s="156"/>
      <c r="D185" s="156"/>
      <c r="E185" s="156"/>
      <c r="F185" s="156"/>
      <c r="G185" s="156"/>
      <c r="H185" s="156"/>
      <c r="I185" s="156"/>
      <c r="J185" s="156"/>
      <c r="K185" s="156"/>
      <c r="L185" s="156"/>
      <c r="M185" s="156"/>
      <c r="N185" s="156"/>
      <c r="O185" s="156"/>
      <c r="P185" s="156"/>
      <c r="Q185" s="156"/>
      <c r="R185" s="156"/>
      <c r="S185" s="156"/>
      <c r="T185" s="156"/>
      <c r="U185" s="156"/>
    </row>
    <row r="186" spans="3:21" ht="12.75">
      <c r="C186" s="156"/>
      <c r="D186" s="156"/>
      <c r="E186" s="156"/>
      <c r="F186" s="156"/>
      <c r="G186" s="156"/>
      <c r="H186" s="156"/>
      <c r="I186" s="156"/>
      <c r="J186" s="156"/>
      <c r="K186" s="156"/>
      <c r="L186" s="156"/>
      <c r="M186" s="156"/>
      <c r="N186" s="156"/>
      <c r="O186" s="156"/>
      <c r="P186" s="156"/>
      <c r="Q186" s="156"/>
      <c r="R186" s="156"/>
      <c r="S186" s="156"/>
      <c r="T186" s="156"/>
      <c r="U186" s="156"/>
    </row>
    <row r="187" spans="3:21" ht="12.75">
      <c r="C187" s="156"/>
      <c r="D187" s="156"/>
      <c r="E187" s="156"/>
      <c r="F187" s="156"/>
      <c r="G187" s="156"/>
      <c r="H187" s="156"/>
      <c r="I187" s="156"/>
      <c r="J187" s="156"/>
      <c r="K187" s="156"/>
      <c r="L187" s="156"/>
      <c r="M187" s="156"/>
      <c r="N187" s="156"/>
      <c r="O187" s="156"/>
      <c r="P187" s="156"/>
      <c r="Q187" s="156"/>
      <c r="R187" s="156"/>
      <c r="S187" s="156"/>
      <c r="T187" s="156"/>
      <c r="U187" s="156"/>
    </row>
    <row r="188" spans="3:21" ht="12.75">
      <c r="C188" s="156"/>
      <c r="D188" s="156"/>
      <c r="E188" s="156"/>
      <c r="F188" s="156"/>
      <c r="G188" s="156"/>
      <c r="H188" s="156"/>
      <c r="I188" s="156"/>
      <c r="J188" s="156"/>
      <c r="K188" s="156"/>
      <c r="L188" s="156"/>
      <c r="M188" s="156"/>
      <c r="N188" s="156"/>
      <c r="O188" s="156"/>
      <c r="P188" s="156"/>
      <c r="Q188" s="156"/>
      <c r="R188" s="156"/>
      <c r="S188" s="156"/>
      <c r="T188" s="156"/>
      <c r="U188" s="156"/>
    </row>
    <row r="189" spans="3:21" ht="12.75">
      <c r="C189" s="156"/>
      <c r="D189" s="156"/>
      <c r="E189" s="156"/>
      <c r="F189" s="156"/>
      <c r="G189" s="156"/>
      <c r="H189" s="156"/>
      <c r="I189" s="156"/>
      <c r="J189" s="156"/>
      <c r="K189" s="156"/>
      <c r="L189" s="156"/>
      <c r="M189" s="156"/>
      <c r="N189" s="156"/>
      <c r="O189" s="156"/>
      <c r="P189" s="156"/>
      <c r="Q189" s="156"/>
      <c r="R189" s="156"/>
      <c r="S189" s="156"/>
      <c r="T189" s="156"/>
      <c r="U189" s="156"/>
    </row>
    <row r="190" spans="3:21" ht="12.75">
      <c r="C190" s="156"/>
      <c r="D190" s="156"/>
      <c r="E190" s="156"/>
      <c r="F190" s="156"/>
      <c r="G190" s="156"/>
      <c r="H190" s="156"/>
      <c r="I190" s="156"/>
      <c r="J190" s="156"/>
      <c r="K190" s="156"/>
      <c r="L190" s="156"/>
      <c r="M190" s="156"/>
      <c r="N190" s="156"/>
      <c r="O190" s="156"/>
      <c r="P190" s="156"/>
      <c r="Q190" s="156"/>
      <c r="R190" s="156"/>
      <c r="S190" s="156"/>
      <c r="T190" s="156"/>
      <c r="U190" s="156"/>
    </row>
    <row r="191" spans="3:21" ht="12.75">
      <c r="C191" s="156"/>
      <c r="D191" s="156"/>
      <c r="E191" s="156"/>
      <c r="F191" s="156"/>
      <c r="G191" s="156"/>
      <c r="H191" s="156"/>
      <c r="I191" s="156"/>
      <c r="J191" s="156"/>
      <c r="K191" s="156"/>
      <c r="L191" s="156"/>
      <c r="M191" s="156"/>
      <c r="N191" s="156"/>
      <c r="O191" s="156"/>
      <c r="P191" s="156"/>
      <c r="Q191" s="156"/>
      <c r="R191" s="156"/>
      <c r="S191" s="156"/>
      <c r="T191" s="156"/>
      <c r="U191" s="156"/>
    </row>
    <row r="192" spans="3:21" ht="12.75">
      <c r="C192" s="156"/>
      <c r="D192" s="156"/>
      <c r="E192" s="156"/>
      <c r="F192" s="156"/>
      <c r="G192" s="156"/>
      <c r="H192" s="156"/>
      <c r="I192" s="156"/>
      <c r="J192" s="156"/>
      <c r="K192" s="156"/>
      <c r="L192" s="156"/>
      <c r="M192" s="156"/>
      <c r="N192" s="156"/>
      <c r="O192" s="156"/>
      <c r="P192" s="156"/>
      <c r="Q192" s="156"/>
      <c r="R192" s="156"/>
      <c r="S192" s="156"/>
      <c r="T192" s="156"/>
      <c r="U192" s="156"/>
    </row>
    <row r="193" spans="3:21" ht="12.75">
      <c r="C193" s="156"/>
      <c r="D193" s="156"/>
      <c r="E193" s="156"/>
      <c r="F193" s="156"/>
      <c r="G193" s="156"/>
      <c r="H193" s="156"/>
      <c r="I193" s="156"/>
      <c r="J193" s="156"/>
      <c r="K193" s="156"/>
      <c r="L193" s="156"/>
      <c r="M193" s="156"/>
      <c r="N193" s="156"/>
      <c r="O193" s="156"/>
      <c r="P193" s="156"/>
      <c r="Q193" s="156"/>
      <c r="R193" s="156"/>
      <c r="S193" s="156"/>
      <c r="T193" s="156"/>
      <c r="U193" s="156"/>
    </row>
    <row r="194" spans="3:21" ht="12.75">
      <c r="C194" s="156"/>
      <c r="D194" s="156"/>
      <c r="E194" s="156"/>
      <c r="F194" s="156"/>
      <c r="G194" s="156"/>
      <c r="H194" s="156"/>
      <c r="I194" s="156"/>
      <c r="J194" s="156"/>
      <c r="K194" s="156"/>
      <c r="L194" s="156"/>
      <c r="M194" s="156"/>
      <c r="N194" s="156"/>
      <c r="O194" s="156"/>
      <c r="P194" s="156"/>
      <c r="Q194" s="156"/>
      <c r="R194" s="156"/>
      <c r="S194" s="156"/>
      <c r="T194" s="156"/>
      <c r="U194" s="156"/>
    </row>
    <row r="195" spans="3:21" ht="12.75">
      <c r="C195" s="156"/>
      <c r="D195" s="156"/>
      <c r="E195" s="156"/>
      <c r="F195" s="156"/>
      <c r="G195" s="156"/>
      <c r="H195" s="156"/>
      <c r="I195" s="156"/>
      <c r="J195" s="156"/>
      <c r="K195" s="156"/>
      <c r="L195" s="156"/>
      <c r="M195" s="156"/>
      <c r="N195" s="156"/>
      <c r="O195" s="156"/>
      <c r="P195" s="156"/>
      <c r="Q195" s="156"/>
      <c r="R195" s="156"/>
      <c r="S195" s="156"/>
      <c r="T195" s="156"/>
      <c r="U195" s="156"/>
    </row>
    <row r="196" spans="3:21" ht="12.75">
      <c r="C196" s="156"/>
      <c r="D196" s="156"/>
      <c r="E196" s="156"/>
      <c r="F196" s="156"/>
      <c r="G196" s="156"/>
      <c r="H196" s="156"/>
      <c r="I196" s="156"/>
      <c r="J196" s="156"/>
      <c r="K196" s="156"/>
      <c r="L196" s="156"/>
      <c r="M196" s="156"/>
      <c r="N196" s="156"/>
      <c r="O196" s="156"/>
      <c r="P196" s="156"/>
      <c r="Q196" s="156"/>
      <c r="R196" s="156"/>
      <c r="S196" s="156"/>
      <c r="T196" s="156"/>
      <c r="U196" s="156"/>
    </row>
    <row r="197" spans="3:21" ht="12.75">
      <c r="C197" s="156"/>
      <c r="D197" s="156"/>
      <c r="E197" s="156"/>
      <c r="F197" s="156"/>
      <c r="G197" s="156"/>
      <c r="H197" s="156"/>
      <c r="I197" s="156"/>
      <c r="J197" s="156"/>
      <c r="K197" s="156"/>
      <c r="L197" s="156"/>
      <c r="M197" s="156"/>
      <c r="N197" s="156"/>
      <c r="O197" s="156"/>
      <c r="P197" s="156"/>
      <c r="Q197" s="156"/>
      <c r="R197" s="156"/>
      <c r="S197" s="156"/>
      <c r="T197" s="156"/>
      <c r="U197" s="156"/>
    </row>
    <row r="198" spans="3:21" ht="12.75">
      <c r="C198" s="156"/>
      <c r="D198" s="156"/>
      <c r="E198" s="156"/>
      <c r="F198" s="156"/>
      <c r="G198" s="156"/>
      <c r="H198" s="156"/>
      <c r="I198" s="156"/>
      <c r="J198" s="156"/>
      <c r="K198" s="156"/>
      <c r="L198" s="156"/>
      <c r="M198" s="156"/>
      <c r="N198" s="156"/>
      <c r="O198" s="156"/>
      <c r="P198" s="156"/>
      <c r="Q198" s="156"/>
      <c r="R198" s="156"/>
      <c r="S198" s="156"/>
      <c r="T198" s="156"/>
      <c r="U198" s="156"/>
    </row>
    <row r="199" spans="3:21" ht="12.75">
      <c r="C199" s="156"/>
      <c r="D199" s="156"/>
      <c r="E199" s="156"/>
      <c r="F199" s="156"/>
      <c r="G199" s="156"/>
      <c r="H199" s="156"/>
      <c r="I199" s="156"/>
      <c r="J199" s="156"/>
      <c r="K199" s="156"/>
      <c r="L199" s="156"/>
      <c r="M199" s="156"/>
      <c r="N199" s="156"/>
      <c r="O199" s="156"/>
      <c r="P199" s="156"/>
      <c r="Q199" s="156"/>
      <c r="R199" s="156"/>
      <c r="S199" s="156"/>
      <c r="T199" s="156"/>
      <c r="U199" s="156"/>
    </row>
    <row r="200" spans="3:21" ht="12.75">
      <c r="C200" s="156"/>
      <c r="D200" s="156"/>
      <c r="E200" s="156"/>
      <c r="F200" s="156"/>
      <c r="G200" s="156"/>
      <c r="H200" s="156"/>
      <c r="I200" s="156"/>
      <c r="J200" s="156"/>
      <c r="K200" s="156"/>
      <c r="L200" s="156"/>
      <c r="M200" s="156"/>
      <c r="N200" s="156"/>
      <c r="O200" s="156"/>
      <c r="P200" s="156"/>
      <c r="Q200" s="156"/>
      <c r="R200" s="156"/>
      <c r="S200" s="156"/>
      <c r="T200" s="156"/>
      <c r="U200" s="156"/>
    </row>
    <row r="201" spans="3:21" ht="12.75">
      <c r="C201" s="156"/>
      <c r="D201" s="156"/>
      <c r="E201" s="156"/>
      <c r="F201" s="156"/>
      <c r="G201" s="156"/>
      <c r="H201" s="156"/>
      <c r="I201" s="156"/>
      <c r="J201" s="156"/>
      <c r="K201" s="156"/>
      <c r="L201" s="156"/>
      <c r="M201" s="156"/>
      <c r="N201" s="156"/>
      <c r="O201" s="156"/>
      <c r="P201" s="156"/>
      <c r="Q201" s="156"/>
      <c r="R201" s="156"/>
      <c r="S201" s="156"/>
      <c r="T201" s="156"/>
      <c r="U201" s="156"/>
    </row>
    <row r="202" spans="3:21" ht="12.75">
      <c r="C202" s="156"/>
      <c r="D202" s="156"/>
      <c r="E202" s="156"/>
      <c r="F202" s="156"/>
      <c r="G202" s="156"/>
      <c r="H202" s="156"/>
      <c r="I202" s="156"/>
      <c r="J202" s="156"/>
      <c r="K202" s="156"/>
      <c r="L202" s="156"/>
      <c r="M202" s="156"/>
      <c r="N202" s="156"/>
      <c r="O202" s="156"/>
      <c r="P202" s="156"/>
      <c r="Q202" s="156"/>
      <c r="R202" s="156"/>
      <c r="S202" s="156"/>
      <c r="T202" s="156"/>
      <c r="U202" s="156"/>
    </row>
    <row r="203" spans="3:21" ht="12.75">
      <c r="C203" s="156"/>
      <c r="D203" s="156"/>
      <c r="E203" s="156"/>
      <c r="F203" s="156"/>
      <c r="G203" s="156"/>
      <c r="H203" s="156"/>
      <c r="I203" s="156"/>
      <c r="J203" s="156"/>
      <c r="K203" s="156"/>
      <c r="L203" s="156"/>
      <c r="M203" s="156"/>
      <c r="N203" s="156"/>
      <c r="O203" s="156"/>
      <c r="P203" s="156"/>
      <c r="Q203" s="156"/>
      <c r="R203" s="156"/>
      <c r="S203" s="156"/>
      <c r="T203" s="156"/>
      <c r="U203" s="156"/>
    </row>
    <row r="204" spans="3:21" ht="12.75">
      <c r="C204" s="156"/>
      <c r="D204" s="156"/>
      <c r="E204" s="156"/>
      <c r="F204" s="156"/>
      <c r="G204" s="156"/>
      <c r="H204" s="156"/>
      <c r="I204" s="156"/>
      <c r="J204" s="156"/>
      <c r="K204" s="156"/>
      <c r="L204" s="156"/>
      <c r="M204" s="156"/>
      <c r="N204" s="156"/>
      <c r="O204" s="156"/>
      <c r="P204" s="156"/>
      <c r="Q204" s="156"/>
      <c r="R204" s="156"/>
      <c r="S204" s="156"/>
      <c r="T204" s="156"/>
      <c r="U204" s="156"/>
    </row>
    <row r="205" spans="3:21" ht="12.75">
      <c r="C205" s="156"/>
      <c r="D205" s="156"/>
      <c r="E205" s="156"/>
      <c r="F205" s="156"/>
      <c r="G205" s="156"/>
      <c r="H205" s="156"/>
      <c r="I205" s="156"/>
      <c r="J205" s="156"/>
      <c r="K205" s="156"/>
      <c r="L205" s="156"/>
      <c r="M205" s="156"/>
      <c r="N205" s="156"/>
      <c r="O205" s="156"/>
      <c r="P205" s="156"/>
      <c r="Q205" s="156"/>
      <c r="R205" s="156"/>
      <c r="S205" s="156"/>
      <c r="T205" s="156"/>
      <c r="U205" s="156"/>
    </row>
    <row r="206" spans="3:21" ht="12.75">
      <c r="C206" s="156"/>
      <c r="D206" s="156"/>
      <c r="E206" s="156"/>
      <c r="F206" s="156"/>
      <c r="G206" s="156"/>
      <c r="H206" s="156"/>
      <c r="I206" s="156"/>
      <c r="J206" s="156"/>
      <c r="K206" s="156"/>
      <c r="L206" s="156"/>
      <c r="M206" s="156"/>
      <c r="N206" s="156"/>
      <c r="O206" s="156"/>
      <c r="P206" s="156"/>
      <c r="Q206" s="156"/>
      <c r="R206" s="156"/>
      <c r="S206" s="156"/>
      <c r="T206" s="156"/>
      <c r="U206" s="156"/>
    </row>
    <row r="207" spans="3:21" ht="12.75">
      <c r="C207" s="156"/>
      <c r="D207" s="156"/>
      <c r="E207" s="156"/>
      <c r="F207" s="156"/>
      <c r="G207" s="156"/>
      <c r="H207" s="156"/>
      <c r="I207" s="156"/>
      <c r="J207" s="156"/>
      <c r="K207" s="156"/>
      <c r="L207" s="156"/>
      <c r="M207" s="156"/>
      <c r="N207" s="156"/>
      <c r="O207" s="156"/>
      <c r="P207" s="156"/>
      <c r="Q207" s="156"/>
      <c r="R207" s="156"/>
      <c r="S207" s="156"/>
      <c r="T207" s="156"/>
      <c r="U207" s="156"/>
    </row>
    <row r="208" spans="3:21" ht="12.75">
      <c r="C208" s="156"/>
      <c r="D208" s="156"/>
      <c r="E208" s="156"/>
      <c r="F208" s="156"/>
      <c r="G208" s="156"/>
      <c r="H208" s="156"/>
      <c r="I208" s="156"/>
      <c r="J208" s="156"/>
      <c r="K208" s="156"/>
      <c r="L208" s="156"/>
      <c r="M208" s="156"/>
      <c r="N208" s="156"/>
      <c r="O208" s="156"/>
      <c r="P208" s="156"/>
      <c r="Q208" s="156"/>
      <c r="R208" s="156"/>
      <c r="S208" s="156"/>
      <c r="T208" s="156"/>
      <c r="U208" s="156"/>
    </row>
    <row r="209" spans="3:21" ht="12.75">
      <c r="C209" s="156"/>
      <c r="D209" s="156"/>
      <c r="E209" s="156"/>
      <c r="F209" s="156"/>
      <c r="G209" s="156"/>
      <c r="H209" s="156"/>
      <c r="I209" s="156"/>
      <c r="J209" s="156"/>
      <c r="K209" s="156"/>
      <c r="L209" s="156"/>
      <c r="M209" s="156"/>
      <c r="N209" s="156"/>
      <c r="O209" s="156"/>
      <c r="P209" s="156"/>
      <c r="Q209" s="156"/>
      <c r="R209" s="156"/>
      <c r="S209" s="156"/>
      <c r="T209" s="156"/>
      <c r="U209" s="156"/>
    </row>
    <row r="210" spans="3:21" ht="12.75">
      <c r="C210" s="156"/>
      <c r="D210" s="156"/>
      <c r="E210" s="156"/>
      <c r="F210" s="156"/>
      <c r="G210" s="156"/>
      <c r="H210" s="156"/>
      <c r="I210" s="156"/>
      <c r="J210" s="156"/>
      <c r="K210" s="156"/>
      <c r="L210" s="156"/>
      <c r="M210" s="156"/>
      <c r="N210" s="156"/>
      <c r="O210" s="156"/>
      <c r="P210" s="156"/>
      <c r="Q210" s="156"/>
      <c r="R210" s="156"/>
      <c r="S210" s="156"/>
      <c r="T210" s="156"/>
      <c r="U210" s="156"/>
    </row>
    <row r="211" spans="3:21" ht="12.75">
      <c r="C211" s="156"/>
      <c r="D211" s="156"/>
      <c r="E211" s="156"/>
      <c r="F211" s="156"/>
      <c r="G211" s="156"/>
      <c r="H211" s="156"/>
      <c r="I211" s="156"/>
      <c r="J211" s="156"/>
      <c r="K211" s="156"/>
      <c r="L211" s="156"/>
      <c r="M211" s="156"/>
      <c r="N211" s="156"/>
      <c r="O211" s="156"/>
      <c r="P211" s="156"/>
      <c r="Q211" s="156"/>
      <c r="R211" s="156"/>
      <c r="S211" s="156"/>
      <c r="T211" s="156"/>
      <c r="U211" s="156"/>
    </row>
    <row r="212" spans="3:21" ht="12.75">
      <c r="C212" s="156"/>
      <c r="D212" s="156"/>
      <c r="E212" s="156"/>
      <c r="F212" s="156"/>
      <c r="G212" s="156"/>
      <c r="H212" s="156"/>
      <c r="I212" s="156"/>
      <c r="J212" s="156"/>
      <c r="K212" s="156"/>
      <c r="L212" s="156"/>
      <c r="M212" s="156"/>
      <c r="N212" s="156"/>
      <c r="O212" s="156"/>
      <c r="P212" s="156"/>
      <c r="Q212" s="156"/>
      <c r="R212" s="156"/>
      <c r="S212" s="156"/>
      <c r="T212" s="156"/>
      <c r="U212" s="156"/>
    </row>
    <row r="213" spans="3:21" ht="12.75">
      <c r="C213" s="156"/>
      <c r="D213" s="156"/>
      <c r="E213" s="156"/>
      <c r="F213" s="156"/>
      <c r="G213" s="156"/>
      <c r="H213" s="156"/>
      <c r="I213" s="156"/>
      <c r="J213" s="156"/>
      <c r="K213" s="156"/>
      <c r="L213" s="156"/>
      <c r="M213" s="156"/>
      <c r="N213" s="156"/>
      <c r="O213" s="156"/>
      <c r="P213" s="156"/>
      <c r="Q213" s="156"/>
      <c r="R213" s="156"/>
      <c r="S213" s="156"/>
      <c r="T213" s="156"/>
      <c r="U213" s="156"/>
    </row>
    <row r="214" spans="3:21" ht="12.75">
      <c r="C214" s="156"/>
      <c r="D214" s="156"/>
      <c r="E214" s="156"/>
      <c r="F214" s="156"/>
      <c r="G214" s="156"/>
      <c r="H214" s="156"/>
      <c r="I214" s="156"/>
      <c r="J214" s="156"/>
      <c r="K214" s="156"/>
      <c r="L214" s="156"/>
      <c r="M214" s="156"/>
      <c r="N214" s="156"/>
      <c r="O214" s="156"/>
      <c r="P214" s="156"/>
      <c r="Q214" s="156"/>
      <c r="R214" s="156"/>
      <c r="S214" s="156"/>
      <c r="T214" s="156"/>
      <c r="U214" s="156"/>
    </row>
    <row r="215" spans="3:21" ht="12.75">
      <c r="C215" s="156"/>
      <c r="D215" s="156"/>
      <c r="E215" s="156"/>
      <c r="F215" s="156"/>
      <c r="G215" s="156"/>
      <c r="H215" s="156"/>
      <c r="I215" s="156"/>
      <c r="J215" s="156"/>
      <c r="K215" s="156"/>
      <c r="L215" s="156"/>
      <c r="M215" s="156"/>
      <c r="N215" s="156"/>
      <c r="O215" s="156"/>
      <c r="P215" s="156"/>
      <c r="Q215" s="156"/>
      <c r="R215" s="156"/>
      <c r="S215" s="156"/>
      <c r="T215" s="156"/>
      <c r="U215" s="156"/>
    </row>
    <row r="216" spans="3:21" ht="12.75">
      <c r="C216" s="156"/>
      <c r="D216" s="156"/>
      <c r="E216" s="156"/>
      <c r="F216" s="156"/>
      <c r="G216" s="156"/>
      <c r="H216" s="156"/>
      <c r="I216" s="156"/>
      <c r="J216" s="156"/>
      <c r="K216" s="156"/>
      <c r="L216" s="156"/>
      <c r="M216" s="156"/>
      <c r="N216" s="156"/>
      <c r="O216" s="156"/>
      <c r="P216" s="156"/>
      <c r="Q216" s="156"/>
      <c r="R216" s="156"/>
      <c r="S216" s="156"/>
      <c r="T216" s="156"/>
      <c r="U216" s="156"/>
    </row>
    <row r="217" spans="3:21" ht="12.75">
      <c r="C217" s="156"/>
      <c r="D217" s="156"/>
      <c r="E217" s="156"/>
      <c r="F217" s="156"/>
      <c r="G217" s="156"/>
      <c r="H217" s="156"/>
      <c r="I217" s="156"/>
      <c r="J217" s="156"/>
      <c r="K217" s="156"/>
      <c r="L217" s="156"/>
      <c r="M217" s="156"/>
      <c r="N217" s="156"/>
      <c r="O217" s="156"/>
      <c r="P217" s="156"/>
      <c r="Q217" s="156"/>
      <c r="R217" s="156"/>
      <c r="S217" s="156"/>
      <c r="T217" s="156"/>
      <c r="U217" s="156"/>
    </row>
    <row r="218" spans="3:21" ht="12.75">
      <c r="C218" s="156"/>
      <c r="D218" s="156"/>
      <c r="E218" s="156"/>
      <c r="F218" s="156"/>
      <c r="G218" s="156"/>
      <c r="H218" s="156"/>
      <c r="I218" s="156"/>
      <c r="J218" s="156"/>
      <c r="K218" s="156"/>
      <c r="L218" s="156"/>
      <c r="M218" s="156"/>
      <c r="N218" s="156"/>
      <c r="O218" s="156"/>
      <c r="P218" s="156"/>
      <c r="Q218" s="156"/>
      <c r="R218" s="156"/>
      <c r="S218" s="156"/>
      <c r="T218" s="156"/>
      <c r="U218" s="156"/>
    </row>
    <row r="219" spans="3:21" ht="12.75">
      <c r="C219" s="156"/>
      <c r="D219" s="156"/>
      <c r="E219" s="156"/>
      <c r="F219" s="156"/>
      <c r="G219" s="156"/>
      <c r="H219" s="156"/>
      <c r="I219" s="156"/>
      <c r="J219" s="156"/>
      <c r="K219" s="156"/>
      <c r="L219" s="156"/>
      <c r="M219" s="156"/>
      <c r="N219" s="156"/>
      <c r="O219" s="156"/>
      <c r="P219" s="156"/>
      <c r="Q219" s="156"/>
      <c r="R219" s="156"/>
      <c r="S219" s="156"/>
      <c r="T219" s="156"/>
      <c r="U219" s="156"/>
    </row>
    <row r="220" spans="3:21" ht="12.75">
      <c r="C220" s="156"/>
      <c r="D220" s="156"/>
      <c r="E220" s="156"/>
      <c r="F220" s="156"/>
      <c r="G220" s="156"/>
      <c r="H220" s="156"/>
      <c r="I220" s="156"/>
      <c r="J220" s="156"/>
      <c r="K220" s="156"/>
      <c r="L220" s="156"/>
      <c r="M220" s="156"/>
      <c r="N220" s="156"/>
      <c r="O220" s="156"/>
      <c r="P220" s="156"/>
      <c r="Q220" s="156"/>
      <c r="R220" s="156"/>
      <c r="S220" s="156"/>
      <c r="T220" s="156"/>
      <c r="U220" s="156"/>
    </row>
    <row r="221" spans="3:21" ht="12.75">
      <c r="C221" s="156"/>
      <c r="D221" s="156"/>
      <c r="E221" s="156"/>
      <c r="F221" s="156"/>
      <c r="G221" s="156"/>
      <c r="H221" s="156"/>
      <c r="I221" s="156"/>
      <c r="J221" s="156"/>
      <c r="K221" s="156"/>
      <c r="L221" s="156"/>
      <c r="M221" s="156"/>
      <c r="N221" s="156"/>
      <c r="O221" s="156"/>
      <c r="P221" s="156"/>
      <c r="Q221" s="156"/>
      <c r="R221" s="156"/>
      <c r="S221" s="156"/>
      <c r="T221" s="156"/>
      <c r="U221" s="156"/>
    </row>
    <row r="222" spans="3:21" ht="12.75">
      <c r="C222" s="156"/>
      <c r="D222" s="156"/>
      <c r="E222" s="156"/>
      <c r="F222" s="156"/>
      <c r="G222" s="156"/>
      <c r="H222" s="156"/>
      <c r="I222" s="156"/>
      <c r="J222" s="156"/>
      <c r="K222" s="156"/>
      <c r="L222" s="156"/>
      <c r="M222" s="156"/>
      <c r="N222" s="156"/>
      <c r="O222" s="156"/>
      <c r="P222" s="156"/>
      <c r="Q222" s="156"/>
      <c r="R222" s="156"/>
      <c r="S222" s="156"/>
      <c r="T222" s="156"/>
      <c r="U222" s="156"/>
    </row>
    <row r="223" spans="3:21" ht="12.75">
      <c r="C223" s="156"/>
      <c r="D223" s="156"/>
      <c r="E223" s="156"/>
      <c r="F223" s="156"/>
      <c r="G223" s="156"/>
      <c r="H223" s="156"/>
      <c r="I223" s="156"/>
      <c r="J223" s="156"/>
      <c r="K223" s="156"/>
      <c r="L223" s="156"/>
      <c r="M223" s="156"/>
      <c r="N223" s="156"/>
      <c r="O223" s="156"/>
      <c r="P223" s="156"/>
      <c r="Q223" s="156"/>
      <c r="R223" s="156"/>
      <c r="S223" s="156"/>
      <c r="T223" s="156"/>
      <c r="U223" s="156"/>
    </row>
    <row r="224" spans="3:21" ht="12.75">
      <c r="C224" s="156"/>
      <c r="D224" s="156"/>
      <c r="E224" s="156"/>
      <c r="F224" s="156"/>
      <c r="G224" s="156"/>
      <c r="H224" s="156"/>
      <c r="I224" s="156"/>
      <c r="J224" s="156"/>
      <c r="K224" s="156"/>
      <c r="L224" s="156"/>
      <c r="M224" s="156"/>
      <c r="N224" s="156"/>
      <c r="O224" s="156"/>
      <c r="P224" s="156"/>
      <c r="Q224" s="156"/>
      <c r="R224" s="156"/>
      <c r="S224" s="156"/>
      <c r="T224" s="156"/>
      <c r="U224" s="156"/>
    </row>
    <row r="225" spans="3:21" ht="12.75">
      <c r="C225" s="156"/>
      <c r="D225" s="156"/>
      <c r="E225" s="156"/>
      <c r="F225" s="156"/>
      <c r="G225" s="156"/>
      <c r="H225" s="156"/>
      <c r="I225" s="156"/>
      <c r="J225" s="156"/>
      <c r="K225" s="156"/>
      <c r="L225" s="156"/>
      <c r="M225" s="156"/>
      <c r="N225" s="156"/>
      <c r="O225" s="156"/>
      <c r="P225" s="156"/>
      <c r="Q225" s="156"/>
      <c r="R225" s="156"/>
      <c r="S225" s="156"/>
      <c r="T225" s="156"/>
      <c r="U225" s="156"/>
    </row>
    <row r="226" spans="3:21" ht="12.75">
      <c r="C226" s="156"/>
      <c r="D226" s="156"/>
      <c r="E226" s="156"/>
      <c r="F226" s="156"/>
      <c r="G226" s="156"/>
      <c r="H226" s="156"/>
      <c r="I226" s="156"/>
      <c r="J226" s="156"/>
      <c r="K226" s="156"/>
      <c r="L226" s="156"/>
      <c r="M226" s="156"/>
      <c r="N226" s="156"/>
      <c r="O226" s="156"/>
      <c r="P226" s="156"/>
      <c r="Q226" s="156"/>
      <c r="R226" s="156"/>
      <c r="S226" s="156"/>
      <c r="T226" s="156"/>
      <c r="U226" s="156"/>
    </row>
    <row r="227" spans="3:21" ht="12.75">
      <c r="C227" s="156"/>
      <c r="D227" s="156"/>
      <c r="E227" s="156"/>
      <c r="F227" s="156"/>
      <c r="G227" s="156"/>
      <c r="H227" s="156"/>
      <c r="I227" s="156"/>
      <c r="J227" s="156"/>
      <c r="K227" s="156"/>
      <c r="L227" s="156"/>
      <c r="M227" s="156"/>
      <c r="N227" s="156"/>
      <c r="O227" s="156"/>
      <c r="P227" s="156"/>
      <c r="Q227" s="156"/>
      <c r="R227" s="156"/>
      <c r="S227" s="156"/>
      <c r="T227" s="156"/>
      <c r="U227" s="156"/>
    </row>
    <row r="228" spans="3:21" ht="12.75">
      <c r="C228" s="156"/>
      <c r="D228" s="156"/>
      <c r="E228" s="156"/>
      <c r="F228" s="156"/>
      <c r="G228" s="156"/>
      <c r="H228" s="156"/>
      <c r="I228" s="156"/>
      <c r="J228" s="156"/>
      <c r="K228" s="156"/>
      <c r="L228" s="156"/>
      <c r="M228" s="156"/>
      <c r="N228" s="156"/>
      <c r="O228" s="156"/>
      <c r="P228" s="156"/>
      <c r="Q228" s="156"/>
      <c r="R228" s="156"/>
      <c r="S228" s="156"/>
      <c r="T228" s="156"/>
      <c r="U228" s="156"/>
    </row>
    <row r="229" spans="3:21" ht="12.75">
      <c r="C229" s="156"/>
      <c r="D229" s="156"/>
      <c r="E229" s="156"/>
      <c r="F229" s="156"/>
      <c r="G229" s="156"/>
      <c r="H229" s="156"/>
      <c r="I229" s="156"/>
      <c r="J229" s="156"/>
      <c r="K229" s="156"/>
      <c r="L229" s="156"/>
      <c r="M229" s="156"/>
      <c r="N229" s="156"/>
      <c r="O229" s="156"/>
      <c r="P229" s="156"/>
      <c r="Q229" s="156"/>
      <c r="R229" s="156"/>
      <c r="S229" s="156"/>
      <c r="T229" s="156"/>
      <c r="U229" s="156"/>
    </row>
    <row r="230" spans="3:21" ht="12.75">
      <c r="C230" s="156"/>
      <c r="D230" s="156"/>
      <c r="E230" s="156"/>
      <c r="F230" s="156"/>
      <c r="G230" s="156"/>
      <c r="H230" s="156"/>
      <c r="I230" s="156"/>
      <c r="J230" s="156"/>
      <c r="K230" s="156"/>
      <c r="L230" s="156"/>
      <c r="M230" s="156"/>
      <c r="N230" s="156"/>
      <c r="O230" s="156"/>
      <c r="P230" s="156"/>
      <c r="Q230" s="156"/>
      <c r="R230" s="156"/>
      <c r="S230" s="156"/>
      <c r="T230" s="156"/>
      <c r="U230" s="156"/>
    </row>
    <row r="231" spans="3:21" ht="12.75">
      <c r="C231" s="156"/>
      <c r="D231" s="156"/>
      <c r="E231" s="156"/>
      <c r="F231" s="156"/>
      <c r="G231" s="156"/>
      <c r="H231" s="156"/>
      <c r="I231" s="156"/>
      <c r="J231" s="156"/>
      <c r="K231" s="156"/>
      <c r="L231" s="156"/>
      <c r="M231" s="156"/>
      <c r="N231" s="156"/>
      <c r="O231" s="156"/>
      <c r="P231" s="156"/>
      <c r="Q231" s="156"/>
      <c r="R231" s="156"/>
      <c r="S231" s="156"/>
      <c r="T231" s="156"/>
      <c r="U231" s="156"/>
    </row>
    <row r="232" spans="3:21" ht="12.75">
      <c r="C232" s="156"/>
      <c r="D232" s="156"/>
      <c r="E232" s="156"/>
      <c r="F232" s="156"/>
      <c r="G232" s="156"/>
      <c r="H232" s="156"/>
      <c r="I232" s="156"/>
      <c r="J232" s="156"/>
      <c r="K232" s="156"/>
      <c r="L232" s="156"/>
      <c r="M232" s="156"/>
      <c r="N232" s="156"/>
      <c r="O232" s="156"/>
      <c r="P232" s="156"/>
      <c r="Q232" s="156"/>
      <c r="R232" s="156"/>
      <c r="S232" s="156"/>
      <c r="T232" s="156"/>
      <c r="U232" s="156"/>
    </row>
    <row r="233" spans="3:21" ht="12.75">
      <c r="C233" s="156"/>
      <c r="D233" s="156"/>
      <c r="E233" s="156"/>
      <c r="F233" s="156"/>
      <c r="G233" s="156"/>
      <c r="H233" s="156"/>
      <c r="I233" s="156"/>
      <c r="J233" s="156"/>
      <c r="K233" s="156"/>
      <c r="L233" s="156"/>
      <c r="M233" s="156"/>
      <c r="N233" s="156"/>
      <c r="O233" s="156"/>
      <c r="P233" s="156"/>
      <c r="Q233" s="156"/>
      <c r="R233" s="156"/>
      <c r="S233" s="156"/>
      <c r="T233" s="156"/>
      <c r="U233" s="156"/>
    </row>
    <row r="234" spans="3:21" ht="12.75">
      <c r="C234" s="156"/>
      <c r="D234" s="156"/>
      <c r="E234" s="156"/>
      <c r="F234" s="156"/>
      <c r="G234" s="156"/>
      <c r="H234" s="156"/>
      <c r="I234" s="156"/>
      <c r="J234" s="156"/>
      <c r="K234" s="156"/>
      <c r="L234" s="156"/>
      <c r="M234" s="156"/>
      <c r="N234" s="156"/>
      <c r="O234" s="156"/>
      <c r="P234" s="156"/>
      <c r="Q234" s="156"/>
      <c r="R234" s="156"/>
      <c r="S234" s="156"/>
      <c r="T234" s="156"/>
      <c r="U234" s="156"/>
    </row>
    <row r="235" spans="3:21" ht="12.75">
      <c r="C235" s="156"/>
      <c r="D235" s="156"/>
      <c r="E235" s="156"/>
      <c r="F235" s="156"/>
      <c r="G235" s="156"/>
      <c r="H235" s="156"/>
      <c r="I235" s="156"/>
      <c r="J235" s="156"/>
      <c r="K235" s="156"/>
      <c r="L235" s="156"/>
      <c r="M235" s="156"/>
      <c r="N235" s="156"/>
      <c r="O235" s="156"/>
      <c r="P235" s="156"/>
      <c r="Q235" s="156"/>
      <c r="R235" s="156"/>
      <c r="S235" s="156"/>
      <c r="T235" s="156"/>
      <c r="U235" s="156"/>
    </row>
    <row r="236" spans="3:21" ht="12.75">
      <c r="C236" s="156"/>
      <c r="D236" s="156"/>
      <c r="E236" s="156"/>
      <c r="F236" s="156"/>
      <c r="G236" s="156"/>
      <c r="H236" s="156"/>
      <c r="I236" s="156"/>
      <c r="J236" s="156"/>
      <c r="K236" s="156"/>
      <c r="L236" s="156"/>
      <c r="M236" s="156"/>
      <c r="N236" s="156"/>
      <c r="O236" s="156"/>
      <c r="P236" s="156"/>
      <c r="Q236" s="156"/>
      <c r="R236" s="156"/>
      <c r="S236" s="156"/>
      <c r="T236" s="156"/>
      <c r="U236" s="156"/>
    </row>
    <row r="237" spans="3:21" ht="12.75">
      <c r="C237" s="156"/>
      <c r="D237" s="156"/>
      <c r="E237" s="156"/>
      <c r="F237" s="156"/>
      <c r="G237" s="156"/>
      <c r="H237" s="156"/>
      <c r="I237" s="156"/>
      <c r="J237" s="156"/>
      <c r="K237" s="156"/>
      <c r="L237" s="156"/>
      <c r="M237" s="156"/>
      <c r="N237" s="156"/>
      <c r="O237" s="156"/>
      <c r="P237" s="156"/>
      <c r="Q237" s="156"/>
      <c r="R237" s="156"/>
      <c r="S237" s="156"/>
      <c r="T237" s="156"/>
      <c r="U237" s="156"/>
    </row>
    <row r="238" spans="3:21" ht="12.75">
      <c r="C238" s="156"/>
      <c r="D238" s="156"/>
      <c r="E238" s="156"/>
      <c r="F238" s="156"/>
      <c r="G238" s="156"/>
      <c r="H238" s="156"/>
      <c r="I238" s="156"/>
      <c r="J238" s="156"/>
      <c r="K238" s="156"/>
      <c r="L238" s="156"/>
      <c r="M238" s="156"/>
      <c r="N238" s="156"/>
      <c r="O238" s="156"/>
      <c r="P238" s="156"/>
      <c r="Q238" s="156"/>
      <c r="R238" s="156"/>
      <c r="S238" s="156"/>
      <c r="T238" s="156"/>
      <c r="U238" s="156"/>
    </row>
    <row r="239" spans="3:21" ht="12.75">
      <c r="C239" s="156"/>
      <c r="D239" s="156"/>
      <c r="E239" s="156"/>
      <c r="F239" s="156"/>
      <c r="G239" s="156"/>
      <c r="H239" s="156"/>
      <c r="I239" s="156"/>
      <c r="J239" s="156"/>
      <c r="K239" s="156"/>
      <c r="L239" s="156"/>
      <c r="M239" s="156"/>
      <c r="N239" s="156"/>
      <c r="O239" s="156"/>
      <c r="P239" s="156"/>
      <c r="Q239" s="156"/>
      <c r="R239" s="156"/>
      <c r="S239" s="156"/>
      <c r="T239" s="156"/>
      <c r="U239" s="156"/>
    </row>
    <row r="240" spans="3:21" ht="12.75">
      <c r="C240" s="156"/>
      <c r="D240" s="156"/>
      <c r="E240" s="156"/>
      <c r="F240" s="156"/>
      <c r="G240" s="156"/>
      <c r="H240" s="156"/>
      <c r="I240" s="156"/>
      <c r="J240" s="156"/>
      <c r="K240" s="156"/>
      <c r="L240" s="156"/>
      <c r="M240" s="156"/>
      <c r="N240" s="156"/>
      <c r="O240" s="156"/>
      <c r="P240" s="156"/>
      <c r="Q240" s="156"/>
      <c r="R240" s="156"/>
      <c r="S240" s="156"/>
      <c r="T240" s="156"/>
      <c r="U240" s="156"/>
    </row>
    <row r="241" spans="3:21" ht="12.75">
      <c r="C241" s="156"/>
      <c r="D241" s="156"/>
      <c r="E241" s="156"/>
      <c r="F241" s="156"/>
      <c r="G241" s="156"/>
      <c r="H241" s="156"/>
      <c r="I241" s="156"/>
      <c r="J241" s="156"/>
      <c r="K241" s="156"/>
      <c r="L241" s="156"/>
      <c r="M241" s="156"/>
      <c r="N241" s="156"/>
      <c r="O241" s="156"/>
      <c r="P241" s="156"/>
      <c r="Q241" s="156"/>
      <c r="R241" s="156"/>
      <c r="S241" s="156"/>
      <c r="T241" s="156"/>
      <c r="U241" s="156"/>
    </row>
    <row r="242" spans="3:21" ht="12.75">
      <c r="C242" s="156"/>
      <c r="D242" s="156"/>
      <c r="E242" s="156"/>
      <c r="F242" s="156"/>
      <c r="G242" s="156"/>
      <c r="H242" s="156"/>
      <c r="I242" s="156"/>
      <c r="J242" s="156"/>
      <c r="K242" s="156"/>
      <c r="L242" s="156"/>
      <c r="M242" s="156"/>
      <c r="N242" s="156"/>
      <c r="O242" s="156"/>
      <c r="P242" s="156"/>
      <c r="Q242" s="156"/>
      <c r="R242" s="156"/>
      <c r="S242" s="156"/>
      <c r="T242" s="156"/>
      <c r="U242" s="156"/>
    </row>
    <row r="243" spans="3:21" ht="12.75">
      <c r="C243" s="156"/>
      <c r="D243" s="156"/>
      <c r="E243" s="156"/>
      <c r="F243" s="156"/>
      <c r="G243" s="156"/>
      <c r="H243" s="156"/>
      <c r="I243" s="156"/>
      <c r="J243" s="156"/>
      <c r="K243" s="156"/>
      <c r="L243" s="156"/>
      <c r="M243" s="156"/>
      <c r="N243" s="156"/>
      <c r="O243" s="156"/>
      <c r="P243" s="156"/>
      <c r="Q243" s="156"/>
      <c r="R243" s="156"/>
      <c r="S243" s="156"/>
      <c r="T243" s="156"/>
      <c r="U243" s="156"/>
    </row>
    <row r="244" spans="3:21" ht="12.75">
      <c r="C244" s="156"/>
      <c r="D244" s="156"/>
      <c r="E244" s="156"/>
      <c r="F244" s="156"/>
      <c r="G244" s="156"/>
      <c r="H244" s="156"/>
      <c r="I244" s="156"/>
      <c r="J244" s="156"/>
      <c r="K244" s="156"/>
      <c r="L244" s="156"/>
      <c r="M244" s="156"/>
      <c r="N244" s="156"/>
      <c r="O244" s="156"/>
      <c r="P244" s="156"/>
      <c r="Q244" s="156"/>
      <c r="R244" s="156"/>
      <c r="S244" s="156"/>
      <c r="T244" s="156"/>
      <c r="U244" s="156"/>
    </row>
    <row r="245" spans="3:21" ht="12.75">
      <c r="C245" s="156"/>
      <c r="D245" s="156"/>
      <c r="E245" s="156"/>
      <c r="F245" s="156"/>
      <c r="G245" s="156"/>
      <c r="H245" s="156"/>
      <c r="I245" s="156"/>
      <c r="J245" s="156"/>
      <c r="K245" s="156"/>
      <c r="L245" s="156"/>
      <c r="M245" s="156"/>
      <c r="N245" s="156"/>
      <c r="O245" s="156"/>
      <c r="P245" s="156"/>
      <c r="Q245" s="156"/>
      <c r="R245" s="156"/>
      <c r="S245" s="156"/>
      <c r="T245" s="156"/>
      <c r="U245" s="156"/>
    </row>
    <row r="246" spans="3:21" ht="12.75">
      <c r="C246" s="156"/>
      <c r="D246" s="156"/>
      <c r="E246" s="156"/>
      <c r="F246" s="156"/>
      <c r="G246" s="156"/>
      <c r="H246" s="156"/>
      <c r="I246" s="156"/>
      <c r="J246" s="156"/>
      <c r="K246" s="156"/>
      <c r="L246" s="156"/>
      <c r="M246" s="156"/>
      <c r="N246" s="156"/>
      <c r="O246" s="156"/>
      <c r="P246" s="156"/>
      <c r="Q246" s="156"/>
      <c r="R246" s="156"/>
      <c r="S246" s="156"/>
      <c r="T246" s="156"/>
      <c r="U246" s="156"/>
    </row>
    <row r="247" spans="3:21" ht="12.75">
      <c r="C247" s="156"/>
      <c r="D247" s="156"/>
      <c r="E247" s="156"/>
      <c r="F247" s="156"/>
      <c r="G247" s="156"/>
      <c r="H247" s="156"/>
      <c r="I247" s="156"/>
      <c r="J247" s="156"/>
      <c r="K247" s="156"/>
      <c r="L247" s="156"/>
      <c r="M247" s="156"/>
      <c r="N247" s="156"/>
      <c r="O247" s="156"/>
      <c r="P247" s="156"/>
      <c r="Q247" s="156"/>
      <c r="R247" s="156"/>
      <c r="S247" s="156"/>
      <c r="T247" s="156"/>
      <c r="U247" s="156"/>
    </row>
    <row r="248" spans="3:21" ht="12.75">
      <c r="C248" s="156"/>
      <c r="D248" s="156"/>
      <c r="E248" s="156"/>
      <c r="F248" s="156"/>
      <c r="G248" s="156"/>
      <c r="H248" s="156"/>
      <c r="I248" s="156"/>
      <c r="J248" s="156"/>
      <c r="K248" s="156"/>
      <c r="L248" s="156"/>
      <c r="M248" s="156"/>
      <c r="N248" s="156"/>
      <c r="O248" s="156"/>
      <c r="P248" s="156"/>
      <c r="Q248" s="156"/>
      <c r="R248" s="156"/>
      <c r="S248" s="156"/>
      <c r="T248" s="156"/>
      <c r="U248" s="156"/>
    </row>
    <row r="249" spans="3:21" ht="12.75">
      <c r="C249" s="156"/>
      <c r="D249" s="156"/>
      <c r="E249" s="156"/>
      <c r="F249" s="156"/>
      <c r="G249" s="156"/>
      <c r="H249" s="156"/>
      <c r="I249" s="156"/>
      <c r="J249" s="156"/>
      <c r="K249" s="156"/>
      <c r="L249" s="156"/>
      <c r="M249" s="156"/>
      <c r="N249" s="156"/>
      <c r="O249" s="156"/>
      <c r="P249" s="156"/>
      <c r="Q249" s="156"/>
      <c r="R249" s="156"/>
      <c r="S249" s="156"/>
      <c r="T249" s="156"/>
      <c r="U249" s="156"/>
    </row>
    <row r="250" spans="3:21" ht="12.75">
      <c r="C250" s="156"/>
      <c r="D250" s="156"/>
      <c r="E250" s="156"/>
      <c r="F250" s="156"/>
      <c r="G250" s="156"/>
      <c r="H250" s="156"/>
      <c r="I250" s="156"/>
      <c r="J250" s="156"/>
      <c r="K250" s="156"/>
      <c r="L250" s="156"/>
      <c r="M250" s="156"/>
      <c r="N250" s="156"/>
      <c r="O250" s="156"/>
      <c r="P250" s="156"/>
      <c r="Q250" s="156"/>
      <c r="R250" s="156"/>
      <c r="S250" s="156"/>
      <c r="T250" s="156"/>
      <c r="U250" s="156"/>
    </row>
    <row r="251" spans="3:21" ht="12.75">
      <c r="C251" s="156"/>
      <c r="D251" s="156"/>
      <c r="E251" s="156"/>
      <c r="F251" s="156"/>
      <c r="G251" s="156"/>
      <c r="H251" s="156"/>
      <c r="I251" s="156"/>
      <c r="J251" s="156"/>
      <c r="K251" s="156"/>
      <c r="L251" s="156"/>
      <c r="M251" s="156"/>
      <c r="N251" s="156"/>
      <c r="O251" s="156"/>
      <c r="P251" s="156"/>
      <c r="Q251" s="156"/>
      <c r="R251" s="156"/>
      <c r="S251" s="156"/>
      <c r="T251" s="156"/>
      <c r="U251" s="156"/>
    </row>
    <row r="252" spans="3:21" ht="12.75">
      <c r="C252" s="156"/>
      <c r="D252" s="156"/>
      <c r="E252" s="156"/>
      <c r="F252" s="156"/>
      <c r="G252" s="156"/>
      <c r="H252" s="156"/>
      <c r="I252" s="156"/>
      <c r="J252" s="156"/>
      <c r="K252" s="156"/>
      <c r="L252" s="156"/>
      <c r="M252" s="156"/>
      <c r="N252" s="156"/>
      <c r="O252" s="156"/>
      <c r="P252" s="156"/>
      <c r="Q252" s="156"/>
      <c r="R252" s="156"/>
      <c r="S252" s="156"/>
      <c r="T252" s="156"/>
      <c r="U252" s="156"/>
    </row>
    <row r="253" spans="3:21" ht="12.75">
      <c r="C253" s="156"/>
      <c r="D253" s="156"/>
      <c r="E253" s="156"/>
      <c r="F253" s="156"/>
      <c r="G253" s="156"/>
      <c r="H253" s="156"/>
      <c r="I253" s="156"/>
      <c r="J253" s="156"/>
      <c r="K253" s="156"/>
      <c r="L253" s="156"/>
      <c r="M253" s="156"/>
      <c r="N253" s="156"/>
      <c r="O253" s="156"/>
      <c r="P253" s="156"/>
      <c r="Q253" s="156"/>
      <c r="R253" s="156"/>
      <c r="S253" s="156"/>
      <c r="T253" s="156"/>
      <c r="U253" s="156"/>
    </row>
    <row r="254" spans="3:21" ht="12.75">
      <c r="C254" s="156"/>
      <c r="D254" s="156"/>
      <c r="E254" s="156"/>
      <c r="F254" s="156"/>
      <c r="G254" s="156"/>
      <c r="H254" s="156"/>
      <c r="I254" s="156"/>
      <c r="J254" s="156"/>
      <c r="K254" s="156"/>
      <c r="L254" s="156"/>
      <c r="M254" s="156"/>
      <c r="N254" s="156"/>
      <c r="O254" s="156"/>
      <c r="P254" s="156"/>
      <c r="Q254" s="156"/>
      <c r="R254" s="156"/>
      <c r="S254" s="156"/>
      <c r="T254" s="156"/>
      <c r="U254" s="156"/>
    </row>
    <row r="255" spans="3:21" ht="12.75">
      <c r="C255" s="156"/>
      <c r="D255" s="156"/>
      <c r="E255" s="156"/>
      <c r="F255" s="156"/>
      <c r="G255" s="156"/>
      <c r="H255" s="156"/>
      <c r="I255" s="156"/>
      <c r="J255" s="156"/>
      <c r="K255" s="156"/>
      <c r="L255" s="156"/>
      <c r="M255" s="156"/>
      <c r="N255" s="156"/>
      <c r="O255" s="156"/>
      <c r="P255" s="156"/>
      <c r="Q255" s="156"/>
      <c r="R255" s="156"/>
      <c r="S255" s="156"/>
      <c r="T255" s="156"/>
      <c r="U255" s="156"/>
    </row>
    <row r="256" spans="3:21" ht="12.75">
      <c r="C256" s="156"/>
      <c r="D256" s="156"/>
      <c r="E256" s="156"/>
      <c r="F256" s="156"/>
      <c r="G256" s="156"/>
      <c r="H256" s="156"/>
      <c r="I256" s="156"/>
      <c r="J256" s="156"/>
      <c r="K256" s="156"/>
      <c r="L256" s="156"/>
      <c r="M256" s="156"/>
      <c r="N256" s="156"/>
      <c r="O256" s="156"/>
      <c r="P256" s="156"/>
      <c r="Q256" s="156"/>
      <c r="R256" s="156"/>
      <c r="S256" s="156"/>
      <c r="T256" s="156"/>
      <c r="U256" s="156"/>
    </row>
    <row r="257" spans="3:21" ht="12.75">
      <c r="C257" s="156"/>
      <c r="D257" s="156"/>
      <c r="E257" s="156"/>
      <c r="F257" s="156"/>
      <c r="G257" s="156"/>
      <c r="H257" s="156"/>
      <c r="I257" s="156"/>
      <c r="J257" s="156"/>
      <c r="K257" s="156"/>
      <c r="L257" s="156"/>
      <c r="M257" s="156"/>
      <c r="N257" s="156"/>
      <c r="O257" s="156"/>
      <c r="P257" s="156"/>
      <c r="Q257" s="156"/>
      <c r="R257" s="156"/>
      <c r="S257" s="156"/>
      <c r="T257" s="156"/>
      <c r="U257" s="156"/>
    </row>
    <row r="258" spans="3:21" ht="12.75">
      <c r="C258" s="156"/>
      <c r="D258" s="156"/>
      <c r="E258" s="156"/>
      <c r="F258" s="156"/>
      <c r="G258" s="156"/>
      <c r="H258" s="156"/>
      <c r="I258" s="156"/>
      <c r="J258" s="156"/>
      <c r="K258" s="156"/>
      <c r="L258" s="156"/>
      <c r="M258" s="156"/>
      <c r="N258" s="156"/>
      <c r="O258" s="156"/>
      <c r="P258" s="156"/>
      <c r="Q258" s="156"/>
      <c r="R258" s="156"/>
      <c r="S258" s="156"/>
      <c r="T258" s="156"/>
      <c r="U258" s="156"/>
    </row>
    <row r="259" spans="3:21" ht="12.75">
      <c r="C259" s="156"/>
      <c r="D259" s="156"/>
      <c r="E259" s="156"/>
      <c r="F259" s="156"/>
      <c r="G259" s="156"/>
      <c r="H259" s="156"/>
      <c r="I259" s="156"/>
      <c r="J259" s="156"/>
      <c r="K259" s="156"/>
      <c r="L259" s="156"/>
      <c r="M259" s="156"/>
      <c r="N259" s="156"/>
      <c r="O259" s="156"/>
      <c r="P259" s="156"/>
      <c r="Q259" s="156"/>
      <c r="R259" s="156"/>
      <c r="S259" s="156"/>
      <c r="T259" s="156"/>
      <c r="U259" s="156"/>
    </row>
    <row r="260" spans="3:21" ht="12.75">
      <c r="C260" s="156"/>
      <c r="D260" s="156"/>
      <c r="E260" s="156"/>
      <c r="F260" s="156"/>
      <c r="G260" s="156"/>
      <c r="H260" s="156"/>
      <c r="I260" s="156"/>
      <c r="J260" s="156"/>
      <c r="K260" s="156"/>
      <c r="L260" s="156"/>
      <c r="M260" s="156"/>
      <c r="N260" s="156"/>
      <c r="O260" s="156"/>
      <c r="P260" s="156"/>
      <c r="Q260" s="156"/>
      <c r="R260" s="156"/>
      <c r="S260" s="156"/>
      <c r="T260" s="156"/>
      <c r="U260" s="156"/>
    </row>
    <row r="261" spans="3:21" ht="12.75">
      <c r="C261" s="156"/>
      <c r="D261" s="156"/>
      <c r="E261" s="156"/>
      <c r="F261" s="156"/>
      <c r="G261" s="156"/>
      <c r="H261" s="156"/>
      <c r="I261" s="156"/>
      <c r="J261" s="156"/>
      <c r="K261" s="156"/>
      <c r="L261" s="156"/>
      <c r="M261" s="156"/>
      <c r="N261" s="156"/>
      <c r="O261" s="156"/>
      <c r="P261" s="156"/>
      <c r="Q261" s="156"/>
      <c r="R261" s="156"/>
      <c r="S261" s="156"/>
      <c r="T261" s="156"/>
      <c r="U261" s="156"/>
    </row>
    <row r="262" spans="3:21" ht="12.75">
      <c r="C262" s="156"/>
      <c r="D262" s="156"/>
      <c r="E262" s="156"/>
      <c r="F262" s="156"/>
      <c r="G262" s="156"/>
      <c r="H262" s="156"/>
      <c r="I262" s="156"/>
      <c r="J262" s="156"/>
      <c r="K262" s="156"/>
      <c r="L262" s="156"/>
      <c r="M262" s="156"/>
      <c r="N262" s="156"/>
      <c r="O262" s="156"/>
      <c r="P262" s="156"/>
      <c r="Q262" s="156"/>
      <c r="R262" s="156"/>
      <c r="S262" s="156"/>
      <c r="T262" s="156"/>
      <c r="U262" s="156"/>
    </row>
    <row r="263" spans="3:21" ht="12.75">
      <c r="C263" s="156"/>
      <c r="D263" s="156"/>
      <c r="E263" s="156"/>
      <c r="F263" s="156"/>
      <c r="G263" s="156"/>
      <c r="H263" s="156"/>
      <c r="I263" s="156"/>
      <c r="J263" s="156"/>
      <c r="K263" s="156"/>
      <c r="L263" s="156"/>
      <c r="M263" s="156"/>
      <c r="N263" s="156"/>
      <c r="O263" s="156"/>
      <c r="P263" s="156"/>
      <c r="Q263" s="156"/>
      <c r="R263" s="156"/>
      <c r="S263" s="156"/>
      <c r="T263" s="156"/>
      <c r="U263" s="156"/>
    </row>
    <row r="264" spans="3:21" ht="12.75">
      <c r="C264" s="156"/>
      <c r="D264" s="156"/>
      <c r="E264" s="156"/>
      <c r="F264" s="156"/>
      <c r="G264" s="156"/>
      <c r="H264" s="156"/>
      <c r="I264" s="156"/>
      <c r="J264" s="156"/>
      <c r="K264" s="156"/>
      <c r="L264" s="156"/>
      <c r="M264" s="156"/>
      <c r="N264" s="156"/>
      <c r="O264" s="156"/>
      <c r="P264" s="156"/>
      <c r="Q264" s="156"/>
      <c r="R264" s="156"/>
      <c r="S264" s="156"/>
      <c r="T264" s="156"/>
      <c r="U264" s="156"/>
    </row>
    <row r="265" spans="3:21" ht="12.75">
      <c r="C265" s="156"/>
      <c r="D265" s="156"/>
      <c r="E265" s="156"/>
      <c r="F265" s="156"/>
      <c r="G265" s="156"/>
      <c r="H265" s="156"/>
      <c r="I265" s="156"/>
      <c r="J265" s="156"/>
      <c r="K265" s="156"/>
      <c r="L265" s="156"/>
      <c r="M265" s="156"/>
      <c r="N265" s="156"/>
      <c r="O265" s="156"/>
      <c r="P265" s="156"/>
      <c r="Q265" s="156"/>
      <c r="R265" s="156"/>
      <c r="S265" s="156"/>
      <c r="T265" s="156"/>
      <c r="U265" s="156"/>
    </row>
    <row r="266" spans="3:21" ht="12.75">
      <c r="C266" s="156"/>
      <c r="D266" s="156"/>
      <c r="E266" s="156"/>
      <c r="F266" s="156"/>
      <c r="G266" s="156"/>
      <c r="H266" s="156"/>
      <c r="I266" s="156"/>
      <c r="J266" s="156"/>
      <c r="K266" s="156"/>
      <c r="L266" s="156"/>
      <c r="M266" s="156"/>
      <c r="N266" s="156"/>
      <c r="O266" s="156"/>
      <c r="P266" s="156"/>
      <c r="Q266" s="156"/>
      <c r="R266" s="156"/>
      <c r="S266" s="156"/>
      <c r="T266" s="156"/>
      <c r="U266" s="156"/>
    </row>
    <row r="267" spans="3:21" ht="12.75">
      <c r="C267" s="156"/>
      <c r="D267" s="156"/>
      <c r="E267" s="156"/>
      <c r="F267" s="156"/>
      <c r="G267" s="156"/>
      <c r="H267" s="156"/>
      <c r="I267" s="156"/>
      <c r="J267" s="156"/>
      <c r="K267" s="156"/>
      <c r="L267" s="156"/>
      <c r="M267" s="156"/>
      <c r="N267" s="156"/>
      <c r="O267" s="156"/>
      <c r="P267" s="156"/>
      <c r="Q267" s="156"/>
      <c r="R267" s="156"/>
      <c r="S267" s="156"/>
      <c r="T267" s="156"/>
      <c r="U267" s="156"/>
    </row>
    <row r="268" spans="3:21" ht="12.75">
      <c r="C268" s="156"/>
      <c r="D268" s="156"/>
      <c r="E268" s="156"/>
      <c r="F268" s="156"/>
      <c r="G268" s="156"/>
      <c r="H268" s="156"/>
      <c r="I268" s="156"/>
      <c r="J268" s="156"/>
      <c r="K268" s="156"/>
      <c r="L268" s="156"/>
      <c r="M268" s="156"/>
      <c r="N268" s="156"/>
      <c r="O268" s="156"/>
      <c r="P268" s="156"/>
      <c r="Q268" s="156"/>
      <c r="R268" s="156"/>
      <c r="S268" s="156"/>
      <c r="T268" s="156"/>
      <c r="U268" s="156"/>
    </row>
    <row r="269" spans="3:21" ht="12.75">
      <c r="C269" s="156"/>
      <c r="D269" s="156"/>
      <c r="E269" s="156"/>
      <c r="F269" s="156"/>
      <c r="G269" s="156"/>
      <c r="H269" s="156"/>
      <c r="I269" s="156"/>
      <c r="J269" s="156"/>
      <c r="K269" s="156"/>
      <c r="L269" s="156"/>
      <c r="M269" s="156"/>
      <c r="N269" s="156"/>
      <c r="O269" s="156"/>
      <c r="P269" s="156"/>
      <c r="Q269" s="156"/>
      <c r="R269" s="156"/>
      <c r="S269" s="156"/>
      <c r="T269" s="156"/>
      <c r="U269" s="156"/>
    </row>
    <row r="270" spans="3:21" ht="12.75">
      <c r="C270" s="156"/>
      <c r="D270" s="156"/>
      <c r="E270" s="156"/>
      <c r="F270" s="156"/>
      <c r="G270" s="156"/>
      <c r="H270" s="156"/>
      <c r="I270" s="156"/>
      <c r="J270" s="156"/>
      <c r="K270" s="156"/>
      <c r="L270" s="156"/>
      <c r="M270" s="156"/>
      <c r="N270" s="156"/>
      <c r="O270" s="156"/>
      <c r="P270" s="156"/>
      <c r="Q270" s="156"/>
      <c r="R270" s="156"/>
      <c r="S270" s="156"/>
      <c r="T270" s="156"/>
      <c r="U270" s="156"/>
    </row>
    <row r="271" spans="3:21" ht="12.75">
      <c r="C271" s="156"/>
      <c r="D271" s="156"/>
      <c r="E271" s="156"/>
      <c r="F271" s="156"/>
      <c r="G271" s="156"/>
      <c r="H271" s="156"/>
      <c r="I271" s="156"/>
      <c r="J271" s="156"/>
      <c r="K271" s="156"/>
      <c r="L271" s="156"/>
      <c r="M271" s="156"/>
      <c r="N271" s="156"/>
      <c r="O271" s="156"/>
      <c r="P271" s="156"/>
      <c r="Q271" s="156"/>
      <c r="R271" s="156"/>
      <c r="S271" s="156"/>
      <c r="T271" s="156"/>
      <c r="U271" s="156"/>
    </row>
    <row r="272" spans="3:21" ht="12.75">
      <c r="C272" s="156"/>
      <c r="D272" s="156"/>
      <c r="E272" s="156"/>
      <c r="F272" s="156"/>
      <c r="G272" s="156"/>
      <c r="H272" s="156"/>
      <c r="I272" s="156"/>
      <c r="J272" s="156"/>
      <c r="K272" s="156"/>
      <c r="L272" s="156"/>
      <c r="M272" s="156"/>
      <c r="N272" s="156"/>
      <c r="O272" s="156"/>
      <c r="P272" s="156"/>
      <c r="Q272" s="156"/>
      <c r="R272" s="156"/>
      <c r="S272" s="156"/>
      <c r="T272" s="156"/>
      <c r="U272" s="156"/>
    </row>
    <row r="273" spans="3:21" ht="12.75">
      <c r="C273" s="156"/>
      <c r="D273" s="156"/>
      <c r="E273" s="156"/>
      <c r="F273" s="156"/>
      <c r="G273" s="156"/>
      <c r="H273" s="156"/>
      <c r="I273" s="156"/>
      <c r="J273" s="156"/>
      <c r="K273" s="156"/>
      <c r="L273" s="156"/>
      <c r="M273" s="156"/>
      <c r="N273" s="156"/>
      <c r="O273" s="156"/>
      <c r="P273" s="156"/>
      <c r="Q273" s="156"/>
      <c r="R273" s="156"/>
      <c r="S273" s="156"/>
      <c r="T273" s="156"/>
      <c r="U273" s="156"/>
    </row>
    <row r="274" spans="3:21" ht="12.75">
      <c r="C274" s="156"/>
      <c r="D274" s="156"/>
      <c r="E274" s="156"/>
      <c r="F274" s="156"/>
      <c r="G274" s="156"/>
      <c r="H274" s="156"/>
      <c r="I274" s="156"/>
      <c r="J274" s="156"/>
      <c r="K274" s="156"/>
      <c r="L274" s="156"/>
      <c r="M274" s="156"/>
      <c r="N274" s="156"/>
      <c r="O274" s="156"/>
      <c r="P274" s="156"/>
      <c r="Q274" s="156"/>
      <c r="R274" s="156"/>
      <c r="S274" s="156"/>
      <c r="T274" s="156"/>
      <c r="U274" s="156"/>
    </row>
    <row r="275" spans="3:21" ht="12.75">
      <c r="C275" s="156"/>
      <c r="D275" s="156"/>
      <c r="E275" s="156"/>
      <c r="F275" s="156"/>
      <c r="G275" s="156"/>
      <c r="H275" s="156"/>
      <c r="I275" s="156"/>
      <c r="J275" s="156"/>
      <c r="K275" s="156"/>
      <c r="L275" s="156"/>
      <c r="M275" s="156"/>
      <c r="N275" s="156"/>
      <c r="O275" s="156"/>
      <c r="P275" s="156"/>
      <c r="Q275" s="156"/>
      <c r="R275" s="156"/>
      <c r="S275" s="156"/>
      <c r="T275" s="156"/>
      <c r="U275" s="156"/>
    </row>
    <row r="276" spans="3:21" ht="12.75">
      <c r="C276" s="156"/>
      <c r="D276" s="156"/>
      <c r="E276" s="156"/>
      <c r="F276" s="156"/>
      <c r="G276" s="156"/>
      <c r="H276" s="156"/>
      <c r="I276" s="156"/>
      <c r="J276" s="156"/>
      <c r="K276" s="156"/>
      <c r="L276" s="156"/>
      <c r="M276" s="156"/>
      <c r="N276" s="156"/>
      <c r="O276" s="156"/>
      <c r="P276" s="156"/>
      <c r="Q276" s="156"/>
      <c r="R276" s="156"/>
      <c r="S276" s="156"/>
      <c r="T276" s="156"/>
      <c r="U276" s="156"/>
    </row>
    <row r="277" spans="3:21" ht="12.75">
      <c r="C277" s="156"/>
      <c r="D277" s="156"/>
      <c r="E277" s="156"/>
      <c r="F277" s="156"/>
      <c r="G277" s="156"/>
      <c r="H277" s="156"/>
      <c r="I277" s="156"/>
      <c r="J277" s="156"/>
      <c r="K277" s="156"/>
      <c r="L277" s="156"/>
      <c r="M277" s="156"/>
      <c r="N277" s="156"/>
      <c r="O277" s="156"/>
      <c r="P277" s="156"/>
      <c r="Q277" s="156"/>
      <c r="R277" s="156"/>
      <c r="S277" s="156"/>
      <c r="T277" s="156"/>
      <c r="U277" s="156"/>
    </row>
    <row r="278" spans="3:21" ht="12.75">
      <c r="C278" s="156"/>
      <c r="D278" s="156"/>
      <c r="E278" s="156"/>
      <c r="F278" s="156"/>
      <c r="G278" s="156"/>
      <c r="H278" s="156"/>
      <c r="I278" s="156"/>
      <c r="J278" s="156"/>
      <c r="K278" s="156"/>
      <c r="L278" s="156"/>
      <c r="M278" s="156"/>
      <c r="N278" s="156"/>
      <c r="O278" s="156"/>
      <c r="P278" s="156"/>
      <c r="Q278" s="156"/>
      <c r="R278" s="156"/>
      <c r="S278" s="156"/>
      <c r="T278" s="156"/>
      <c r="U278" s="156"/>
    </row>
    <row r="279" spans="3:21" ht="12.75">
      <c r="C279" s="156"/>
      <c r="D279" s="156"/>
      <c r="E279" s="156"/>
      <c r="F279" s="156"/>
      <c r="G279" s="156"/>
      <c r="H279" s="156"/>
      <c r="I279" s="156"/>
      <c r="J279" s="156"/>
      <c r="K279" s="156"/>
      <c r="L279" s="156"/>
      <c r="M279" s="156"/>
      <c r="N279" s="156"/>
      <c r="O279" s="156"/>
      <c r="P279" s="156"/>
      <c r="Q279" s="156"/>
      <c r="R279" s="156"/>
      <c r="S279" s="156"/>
      <c r="T279" s="156"/>
      <c r="U279" s="156"/>
    </row>
    <row r="280" spans="3:21" ht="12.75">
      <c r="C280" s="156"/>
      <c r="D280" s="156"/>
      <c r="E280" s="156"/>
      <c r="F280" s="156"/>
      <c r="G280" s="156"/>
      <c r="H280" s="156"/>
      <c r="I280" s="156"/>
      <c r="J280" s="156"/>
      <c r="K280" s="156"/>
      <c r="L280" s="156"/>
      <c r="M280" s="156"/>
      <c r="N280" s="156"/>
      <c r="O280" s="156"/>
      <c r="P280" s="156"/>
      <c r="Q280" s="156"/>
      <c r="R280" s="156"/>
      <c r="S280" s="156"/>
      <c r="T280" s="156"/>
      <c r="U280" s="156"/>
    </row>
    <row r="281" spans="3:21" ht="12.75">
      <c r="C281" s="156"/>
      <c r="D281" s="156"/>
      <c r="E281" s="156"/>
      <c r="F281" s="156"/>
      <c r="G281" s="156"/>
      <c r="H281" s="156"/>
      <c r="I281" s="156"/>
      <c r="J281" s="156"/>
      <c r="K281" s="156"/>
      <c r="L281" s="156"/>
      <c r="M281" s="156"/>
      <c r="N281" s="156"/>
      <c r="O281" s="156"/>
      <c r="P281" s="156"/>
      <c r="Q281" s="156"/>
      <c r="R281" s="156"/>
      <c r="S281" s="156"/>
      <c r="T281" s="156"/>
      <c r="U281" s="156"/>
    </row>
    <row r="282" spans="3:21" ht="12.75">
      <c r="C282" s="156"/>
      <c r="D282" s="156"/>
      <c r="E282" s="156"/>
      <c r="F282" s="156"/>
      <c r="G282" s="156"/>
      <c r="H282" s="156"/>
      <c r="I282" s="156"/>
      <c r="J282" s="156"/>
      <c r="K282" s="156"/>
      <c r="L282" s="156"/>
      <c r="M282" s="156"/>
      <c r="N282" s="156"/>
      <c r="O282" s="156"/>
      <c r="P282" s="156"/>
      <c r="Q282" s="156"/>
      <c r="R282" s="156"/>
      <c r="S282" s="156"/>
      <c r="T282" s="156"/>
      <c r="U282" s="156"/>
    </row>
    <row r="283" spans="3:21" ht="12.75">
      <c r="C283" s="156"/>
      <c r="D283" s="156"/>
      <c r="E283" s="156"/>
      <c r="F283" s="156"/>
      <c r="G283" s="156"/>
      <c r="H283" s="156"/>
      <c r="I283" s="156"/>
      <c r="J283" s="156"/>
      <c r="K283" s="156"/>
      <c r="L283" s="156"/>
      <c r="M283" s="156"/>
      <c r="N283" s="156"/>
      <c r="O283" s="156"/>
      <c r="P283" s="156"/>
      <c r="Q283" s="156"/>
      <c r="R283" s="156"/>
      <c r="S283" s="156"/>
      <c r="T283" s="156"/>
      <c r="U283" s="156"/>
    </row>
    <row r="284" spans="3:21" ht="12.75">
      <c r="C284" s="156"/>
      <c r="D284" s="156"/>
      <c r="E284" s="156"/>
      <c r="F284" s="156"/>
      <c r="G284" s="156"/>
      <c r="H284" s="156"/>
      <c r="I284" s="156"/>
      <c r="J284" s="156"/>
      <c r="K284" s="156"/>
      <c r="L284" s="156"/>
      <c r="M284" s="156"/>
      <c r="N284" s="156"/>
      <c r="O284" s="156"/>
      <c r="P284" s="156"/>
      <c r="Q284" s="156"/>
      <c r="R284" s="156"/>
      <c r="S284" s="156"/>
      <c r="T284" s="156"/>
      <c r="U284" s="156"/>
    </row>
    <row r="285" spans="3:21" ht="12.75">
      <c r="C285" s="156"/>
      <c r="D285" s="156"/>
      <c r="E285" s="156"/>
      <c r="F285" s="156"/>
      <c r="G285" s="156"/>
      <c r="H285" s="156"/>
      <c r="I285" s="156"/>
      <c r="J285" s="156"/>
      <c r="K285" s="156"/>
      <c r="L285" s="156"/>
      <c r="M285" s="156"/>
      <c r="N285" s="156"/>
      <c r="O285" s="156"/>
      <c r="P285" s="156"/>
      <c r="Q285" s="156"/>
      <c r="R285" s="156"/>
      <c r="S285" s="156"/>
      <c r="T285" s="156"/>
      <c r="U285" s="156"/>
    </row>
    <row r="286" spans="3:21" ht="12.75">
      <c r="C286" s="156"/>
      <c r="D286" s="156"/>
      <c r="E286" s="156"/>
      <c r="F286" s="156"/>
      <c r="G286" s="156"/>
      <c r="H286" s="156"/>
      <c r="I286" s="156"/>
      <c r="J286" s="156"/>
      <c r="K286" s="156"/>
      <c r="L286" s="156"/>
      <c r="M286" s="156"/>
      <c r="N286" s="156"/>
      <c r="O286" s="156"/>
      <c r="P286" s="156"/>
      <c r="Q286" s="156"/>
      <c r="R286" s="156"/>
      <c r="S286" s="156"/>
      <c r="T286" s="156"/>
      <c r="U286" s="156"/>
    </row>
    <row r="287" spans="3:21" ht="12.75">
      <c r="C287" s="156"/>
      <c r="D287" s="156"/>
      <c r="E287" s="156"/>
      <c r="F287" s="156"/>
      <c r="G287" s="156"/>
      <c r="H287" s="156"/>
      <c r="I287" s="156"/>
      <c r="J287" s="156"/>
      <c r="K287" s="156"/>
      <c r="L287" s="156"/>
      <c r="M287" s="156"/>
      <c r="N287" s="156"/>
      <c r="O287" s="156"/>
      <c r="P287" s="156"/>
      <c r="Q287" s="156"/>
      <c r="R287" s="156"/>
      <c r="S287" s="156"/>
      <c r="T287" s="156"/>
      <c r="U287" s="156"/>
    </row>
    <row r="288" spans="3:21" ht="12.75">
      <c r="C288" s="156"/>
      <c r="D288" s="156"/>
      <c r="E288" s="156"/>
      <c r="F288" s="156"/>
      <c r="G288" s="156"/>
      <c r="H288" s="156"/>
      <c r="I288" s="156"/>
      <c r="J288" s="156"/>
      <c r="K288" s="156"/>
      <c r="L288" s="156"/>
      <c r="M288" s="156"/>
      <c r="N288" s="156"/>
      <c r="O288" s="156"/>
      <c r="P288" s="156"/>
      <c r="Q288" s="156"/>
      <c r="R288" s="156"/>
      <c r="S288" s="156"/>
      <c r="T288" s="156"/>
      <c r="U288" s="156"/>
    </row>
    <row r="289" spans="3:21" ht="12.75">
      <c r="C289" s="156"/>
      <c r="D289" s="156"/>
      <c r="E289" s="156"/>
      <c r="F289" s="156"/>
      <c r="G289" s="156"/>
      <c r="H289" s="156"/>
      <c r="I289" s="156"/>
      <c r="J289" s="156"/>
      <c r="K289" s="156"/>
      <c r="L289" s="156"/>
      <c r="M289" s="156"/>
      <c r="N289" s="156"/>
      <c r="O289" s="156"/>
      <c r="P289" s="156"/>
      <c r="Q289" s="156"/>
      <c r="R289" s="156"/>
      <c r="S289" s="156"/>
      <c r="T289" s="156"/>
      <c r="U289" s="156"/>
    </row>
    <row r="290" spans="3:21" ht="12.75">
      <c r="C290" s="156"/>
      <c r="D290" s="156"/>
      <c r="E290" s="156"/>
      <c r="F290" s="156"/>
      <c r="G290" s="156"/>
      <c r="H290" s="156"/>
      <c r="I290" s="156"/>
      <c r="J290" s="156"/>
      <c r="K290" s="156"/>
      <c r="L290" s="156"/>
      <c r="M290" s="156"/>
      <c r="N290" s="156"/>
      <c r="O290" s="156"/>
      <c r="P290" s="156"/>
      <c r="Q290" s="156"/>
      <c r="R290" s="156"/>
      <c r="S290" s="156"/>
      <c r="T290" s="156"/>
      <c r="U290" s="156"/>
    </row>
    <row r="291" spans="3:21" ht="12.75">
      <c r="C291" s="156"/>
      <c r="D291" s="156"/>
      <c r="E291" s="156"/>
      <c r="F291" s="156"/>
      <c r="G291" s="156"/>
      <c r="H291" s="156"/>
      <c r="I291" s="156"/>
      <c r="J291" s="156"/>
      <c r="K291" s="156"/>
      <c r="L291" s="156"/>
      <c r="M291" s="156"/>
      <c r="N291" s="156"/>
      <c r="O291" s="156"/>
      <c r="P291" s="156"/>
      <c r="Q291" s="156"/>
      <c r="R291" s="156"/>
      <c r="S291" s="156"/>
      <c r="T291" s="156"/>
      <c r="U291" s="156"/>
    </row>
    <row r="292" spans="3:21" ht="12.75">
      <c r="C292" s="156"/>
      <c r="D292" s="156"/>
      <c r="E292" s="156"/>
      <c r="F292" s="156"/>
      <c r="G292" s="156"/>
      <c r="H292" s="156"/>
      <c r="I292" s="156"/>
      <c r="J292" s="156"/>
      <c r="K292" s="156"/>
      <c r="L292" s="156"/>
      <c r="M292" s="156"/>
      <c r="N292" s="156"/>
      <c r="O292" s="156"/>
      <c r="P292" s="156"/>
      <c r="Q292" s="156"/>
      <c r="R292" s="156"/>
      <c r="S292" s="156"/>
      <c r="T292" s="156"/>
      <c r="U292" s="156"/>
    </row>
    <row r="293" spans="3:21" ht="12.75">
      <c r="C293" s="156"/>
      <c r="D293" s="156"/>
      <c r="E293" s="156"/>
      <c r="F293" s="156"/>
      <c r="G293" s="156"/>
      <c r="H293" s="156"/>
      <c r="I293" s="156"/>
      <c r="J293" s="156"/>
      <c r="K293" s="156"/>
      <c r="L293" s="156"/>
      <c r="M293" s="156"/>
      <c r="N293" s="156"/>
      <c r="O293" s="156"/>
      <c r="P293" s="156"/>
      <c r="Q293" s="156"/>
      <c r="R293" s="156"/>
      <c r="S293" s="156"/>
      <c r="T293" s="156"/>
      <c r="U293" s="156"/>
    </row>
    <row r="294" spans="3:21" ht="12.75">
      <c r="C294" s="156"/>
      <c r="D294" s="156"/>
      <c r="E294" s="156"/>
      <c r="F294" s="156"/>
      <c r="G294" s="156"/>
      <c r="H294" s="156"/>
      <c r="I294" s="156"/>
      <c r="J294" s="156"/>
      <c r="K294" s="156"/>
      <c r="L294" s="156"/>
      <c r="M294" s="156"/>
      <c r="N294" s="156"/>
      <c r="O294" s="156"/>
      <c r="P294" s="156"/>
      <c r="Q294" s="156"/>
      <c r="R294" s="156"/>
      <c r="S294" s="156"/>
      <c r="T294" s="156"/>
      <c r="U294" s="156"/>
    </row>
    <row r="295" spans="3:21" ht="12.75">
      <c r="C295" s="156"/>
      <c r="D295" s="156"/>
      <c r="E295" s="156"/>
      <c r="F295" s="156"/>
      <c r="G295" s="156"/>
      <c r="H295" s="156"/>
      <c r="I295" s="156"/>
      <c r="J295" s="156"/>
      <c r="K295" s="156"/>
      <c r="L295" s="156"/>
      <c r="M295" s="156"/>
      <c r="N295" s="156"/>
      <c r="O295" s="156"/>
      <c r="P295" s="156"/>
      <c r="Q295" s="156"/>
      <c r="R295" s="156"/>
      <c r="S295" s="156"/>
      <c r="T295" s="156"/>
      <c r="U295" s="156"/>
    </row>
    <row r="296" spans="3:21" ht="12.75">
      <c r="C296" s="156"/>
      <c r="D296" s="156"/>
      <c r="E296" s="156"/>
      <c r="F296" s="156"/>
      <c r="G296" s="156"/>
      <c r="H296" s="156"/>
      <c r="I296" s="156"/>
      <c r="J296" s="156"/>
      <c r="K296" s="156"/>
      <c r="L296" s="156"/>
      <c r="M296" s="156"/>
      <c r="N296" s="156"/>
      <c r="O296" s="156"/>
      <c r="P296" s="156"/>
      <c r="Q296" s="156"/>
      <c r="R296" s="156"/>
      <c r="S296" s="156"/>
      <c r="T296" s="156"/>
      <c r="U296" s="156"/>
    </row>
    <row r="297" spans="3:21" ht="12.75">
      <c r="C297" s="156"/>
      <c r="D297" s="156"/>
      <c r="E297" s="156"/>
      <c r="F297" s="156"/>
      <c r="G297" s="156"/>
      <c r="H297" s="156"/>
      <c r="I297" s="156"/>
      <c r="J297" s="156"/>
      <c r="K297" s="156"/>
      <c r="L297" s="156"/>
      <c r="M297" s="156"/>
      <c r="N297" s="156"/>
      <c r="O297" s="156"/>
      <c r="P297" s="156"/>
      <c r="Q297" s="156"/>
      <c r="R297" s="156"/>
      <c r="S297" s="156"/>
      <c r="T297" s="156"/>
      <c r="U297" s="156"/>
    </row>
    <row r="298" spans="3:21" ht="12.75">
      <c r="C298" s="156"/>
      <c r="D298" s="156"/>
      <c r="E298" s="156"/>
      <c r="F298" s="156"/>
      <c r="G298" s="156"/>
      <c r="H298" s="156"/>
      <c r="I298" s="156"/>
      <c r="J298" s="156"/>
      <c r="K298" s="156"/>
      <c r="L298" s="156"/>
      <c r="M298" s="156"/>
      <c r="N298" s="156"/>
      <c r="O298" s="156"/>
      <c r="P298" s="156"/>
      <c r="Q298" s="156"/>
      <c r="R298" s="156"/>
      <c r="S298" s="156"/>
      <c r="T298" s="156"/>
      <c r="U298" s="156"/>
    </row>
    <row r="299" spans="3:21" ht="12.75">
      <c r="C299" s="156"/>
      <c r="D299" s="156"/>
      <c r="E299" s="156"/>
      <c r="F299" s="156"/>
      <c r="G299" s="156"/>
      <c r="H299" s="156"/>
      <c r="I299" s="156"/>
      <c r="J299" s="156"/>
      <c r="K299" s="156"/>
      <c r="L299" s="156"/>
      <c r="M299" s="156"/>
      <c r="N299" s="156"/>
      <c r="O299" s="156"/>
      <c r="P299" s="156"/>
      <c r="Q299" s="156"/>
      <c r="R299" s="156"/>
      <c r="S299" s="156"/>
      <c r="T299" s="156"/>
      <c r="U299" s="156"/>
    </row>
    <row r="300" spans="3:21" ht="12.75">
      <c r="C300" s="156"/>
      <c r="D300" s="156"/>
      <c r="E300" s="156"/>
      <c r="F300" s="156"/>
      <c r="G300" s="156"/>
      <c r="H300" s="156"/>
      <c r="I300" s="156"/>
      <c r="J300" s="156"/>
      <c r="K300" s="156"/>
      <c r="L300" s="156"/>
      <c r="M300" s="156"/>
      <c r="N300" s="156"/>
      <c r="O300" s="156"/>
      <c r="P300" s="156"/>
      <c r="Q300" s="156"/>
      <c r="R300" s="156"/>
      <c r="S300" s="156"/>
      <c r="T300" s="156"/>
      <c r="U300" s="156"/>
    </row>
    <row r="301" spans="3:21" ht="12.75">
      <c r="C301" s="156"/>
      <c r="D301" s="156"/>
      <c r="E301" s="156"/>
      <c r="F301" s="156"/>
      <c r="G301" s="156"/>
      <c r="H301" s="156"/>
      <c r="I301" s="156"/>
      <c r="J301" s="156"/>
      <c r="K301" s="156"/>
      <c r="L301" s="156"/>
      <c r="M301" s="156"/>
      <c r="N301" s="156"/>
      <c r="O301" s="156"/>
      <c r="P301" s="156"/>
      <c r="Q301" s="156"/>
      <c r="R301" s="156"/>
      <c r="S301" s="156"/>
      <c r="T301" s="156"/>
      <c r="U301" s="156"/>
    </row>
    <row r="302" spans="3:21" ht="12.75">
      <c r="C302" s="156"/>
      <c r="D302" s="156"/>
      <c r="E302" s="156"/>
      <c r="F302" s="156"/>
      <c r="G302" s="156"/>
      <c r="H302" s="156"/>
      <c r="I302" s="156"/>
      <c r="J302" s="156"/>
      <c r="K302" s="156"/>
      <c r="L302" s="156"/>
      <c r="M302" s="156"/>
      <c r="N302" s="156"/>
      <c r="O302" s="156"/>
      <c r="P302" s="156"/>
      <c r="Q302" s="156"/>
      <c r="R302" s="156"/>
      <c r="S302" s="156"/>
      <c r="T302" s="156"/>
      <c r="U302" s="156"/>
    </row>
    <row r="303" spans="3:21" ht="12.75">
      <c r="C303" s="156"/>
      <c r="D303" s="156"/>
      <c r="E303" s="156"/>
      <c r="F303" s="156"/>
      <c r="G303" s="156"/>
      <c r="H303" s="156"/>
      <c r="I303" s="156"/>
      <c r="J303" s="156"/>
      <c r="K303" s="156"/>
      <c r="L303" s="156"/>
      <c r="M303" s="156"/>
      <c r="N303" s="156"/>
      <c r="O303" s="156"/>
      <c r="P303" s="156"/>
      <c r="Q303" s="156"/>
      <c r="R303" s="156"/>
      <c r="S303" s="156"/>
      <c r="T303" s="156"/>
      <c r="U303" s="156"/>
    </row>
    <row r="304" spans="3:21" ht="12.75">
      <c r="C304" s="156"/>
      <c r="D304" s="156"/>
      <c r="E304" s="156"/>
      <c r="F304" s="156"/>
      <c r="G304" s="156"/>
      <c r="H304" s="156"/>
      <c r="I304" s="156"/>
      <c r="J304" s="156"/>
      <c r="K304" s="156"/>
      <c r="L304" s="156"/>
      <c r="M304" s="156"/>
      <c r="N304" s="156"/>
      <c r="O304" s="156"/>
      <c r="P304" s="156"/>
      <c r="Q304" s="156"/>
      <c r="R304" s="156"/>
      <c r="S304" s="156"/>
      <c r="T304" s="156"/>
      <c r="U304" s="156"/>
    </row>
    <row r="305" spans="3:21" ht="12.75">
      <c r="C305" s="156"/>
      <c r="D305" s="156"/>
      <c r="E305" s="156"/>
      <c r="F305" s="156"/>
      <c r="G305" s="156"/>
      <c r="H305" s="156"/>
      <c r="I305" s="156"/>
      <c r="J305" s="156"/>
      <c r="K305" s="156"/>
      <c r="L305" s="156"/>
      <c r="M305" s="156"/>
      <c r="N305" s="156"/>
      <c r="O305" s="156"/>
      <c r="P305" s="156"/>
      <c r="Q305" s="156"/>
      <c r="R305" s="156"/>
      <c r="S305" s="156"/>
      <c r="T305" s="156"/>
      <c r="U305" s="156"/>
    </row>
    <row r="306" spans="3:21" ht="12.75">
      <c r="C306" s="156"/>
      <c r="D306" s="156"/>
      <c r="E306" s="156"/>
      <c r="F306" s="156"/>
      <c r="G306" s="156"/>
      <c r="H306" s="156"/>
      <c r="I306" s="156"/>
      <c r="J306" s="156"/>
      <c r="K306" s="156"/>
      <c r="L306" s="156"/>
      <c r="M306" s="156"/>
      <c r="N306" s="156"/>
      <c r="O306" s="156"/>
      <c r="P306" s="156"/>
      <c r="Q306" s="156"/>
      <c r="R306" s="156"/>
      <c r="S306" s="156"/>
      <c r="T306" s="156"/>
      <c r="U306" s="156"/>
    </row>
    <row r="307" spans="3:21" ht="12.75">
      <c r="C307" s="156"/>
      <c r="D307" s="156"/>
      <c r="E307" s="156"/>
      <c r="F307" s="156"/>
      <c r="G307" s="156"/>
      <c r="H307" s="156"/>
      <c r="I307" s="156"/>
      <c r="J307" s="156"/>
      <c r="K307" s="156"/>
      <c r="L307" s="156"/>
      <c r="M307" s="156"/>
      <c r="N307" s="156"/>
      <c r="O307" s="156"/>
      <c r="P307" s="156"/>
      <c r="Q307" s="156"/>
      <c r="R307" s="156"/>
      <c r="S307" s="156"/>
      <c r="T307" s="156"/>
      <c r="U307" s="156"/>
    </row>
    <row r="308" spans="3:21" ht="12.75">
      <c r="C308" s="156"/>
      <c r="D308" s="156"/>
      <c r="E308" s="156"/>
      <c r="F308" s="156"/>
      <c r="G308" s="156"/>
      <c r="H308" s="156"/>
      <c r="I308" s="156"/>
      <c r="J308" s="156"/>
      <c r="K308" s="156"/>
      <c r="L308" s="156"/>
      <c r="M308" s="156"/>
      <c r="N308" s="156"/>
      <c r="O308" s="156"/>
      <c r="P308" s="156"/>
      <c r="Q308" s="156"/>
      <c r="R308" s="156"/>
      <c r="S308" s="156"/>
      <c r="T308" s="156"/>
      <c r="U308" s="156"/>
    </row>
    <row r="309" spans="3:21" ht="12.75">
      <c r="C309" s="156"/>
      <c r="D309" s="156"/>
      <c r="E309" s="156"/>
      <c r="F309" s="156"/>
      <c r="G309" s="156"/>
      <c r="H309" s="156"/>
      <c r="I309" s="156"/>
      <c r="J309" s="156"/>
      <c r="K309" s="156"/>
      <c r="L309" s="156"/>
      <c r="M309" s="156"/>
      <c r="N309" s="156"/>
      <c r="O309" s="156"/>
      <c r="P309" s="156"/>
      <c r="Q309" s="156"/>
      <c r="R309" s="156"/>
      <c r="S309" s="156"/>
      <c r="T309" s="156"/>
      <c r="U309" s="156"/>
    </row>
    <row r="310" spans="3:21" ht="12.75">
      <c r="C310" s="156"/>
      <c r="D310" s="156"/>
      <c r="E310" s="156"/>
      <c r="F310" s="156"/>
      <c r="G310" s="156"/>
      <c r="H310" s="156"/>
      <c r="I310" s="156"/>
      <c r="J310" s="156"/>
      <c r="K310" s="156"/>
      <c r="L310" s="156"/>
      <c r="M310" s="156"/>
      <c r="N310" s="156"/>
      <c r="O310" s="156"/>
      <c r="P310" s="156"/>
      <c r="Q310" s="156"/>
      <c r="R310" s="156"/>
      <c r="S310" s="156"/>
      <c r="T310" s="156"/>
      <c r="U310" s="156"/>
    </row>
    <row r="311" spans="3:21" ht="12.75">
      <c r="C311" s="156"/>
      <c r="D311" s="156"/>
      <c r="E311" s="156"/>
      <c r="F311" s="156"/>
      <c r="G311" s="156"/>
      <c r="H311" s="156"/>
      <c r="I311" s="156"/>
      <c r="J311" s="156"/>
      <c r="K311" s="156"/>
      <c r="L311" s="156"/>
      <c r="M311" s="156"/>
      <c r="N311" s="156"/>
      <c r="O311" s="156"/>
      <c r="P311" s="156"/>
      <c r="Q311" s="156"/>
      <c r="R311" s="156"/>
      <c r="S311" s="156"/>
      <c r="T311" s="156"/>
      <c r="U311" s="156"/>
    </row>
    <row r="312" spans="3:21" ht="12.75">
      <c r="C312" s="156"/>
      <c r="D312" s="156"/>
      <c r="E312" s="156"/>
      <c r="F312" s="156"/>
      <c r="G312" s="156"/>
      <c r="H312" s="156"/>
      <c r="I312" s="156"/>
      <c r="J312" s="156"/>
      <c r="K312" s="156"/>
      <c r="L312" s="156"/>
      <c r="M312" s="156"/>
      <c r="N312" s="156"/>
      <c r="O312" s="156"/>
      <c r="P312" s="156"/>
      <c r="Q312" s="156"/>
      <c r="R312" s="156"/>
      <c r="S312" s="156"/>
      <c r="T312" s="156"/>
      <c r="U312" s="156"/>
    </row>
    <row r="313" spans="3:21" ht="12.75">
      <c r="C313" s="156"/>
      <c r="D313" s="156"/>
      <c r="E313" s="156"/>
      <c r="F313" s="156"/>
      <c r="G313" s="156"/>
      <c r="H313" s="156"/>
      <c r="I313" s="156"/>
      <c r="J313" s="156"/>
      <c r="K313" s="156"/>
      <c r="L313" s="156"/>
      <c r="M313" s="156"/>
      <c r="N313" s="156"/>
      <c r="O313" s="156"/>
      <c r="P313" s="156"/>
      <c r="Q313" s="156"/>
      <c r="R313" s="156"/>
      <c r="S313" s="156"/>
      <c r="T313" s="156"/>
      <c r="U313" s="156"/>
    </row>
    <row r="314" spans="3:21" ht="12.75">
      <c r="C314" s="156"/>
      <c r="D314" s="156"/>
      <c r="E314" s="156"/>
      <c r="F314" s="156"/>
      <c r="G314" s="156"/>
      <c r="H314" s="156"/>
      <c r="I314" s="156"/>
      <c r="J314" s="156"/>
      <c r="K314" s="156"/>
      <c r="L314" s="156"/>
      <c r="M314" s="156"/>
      <c r="N314" s="156"/>
      <c r="O314" s="156"/>
      <c r="P314" s="156"/>
      <c r="Q314" s="156"/>
      <c r="R314" s="156"/>
      <c r="S314" s="156"/>
      <c r="T314" s="156"/>
      <c r="U314" s="156"/>
    </row>
    <row r="315" spans="3:21" ht="12.75">
      <c r="C315" s="156"/>
      <c r="D315" s="156"/>
      <c r="E315" s="156"/>
      <c r="F315" s="156"/>
      <c r="G315" s="156"/>
      <c r="H315" s="156"/>
      <c r="I315" s="156"/>
      <c r="J315" s="156"/>
      <c r="K315" s="156"/>
      <c r="L315" s="156"/>
      <c r="M315" s="156"/>
      <c r="N315" s="156"/>
      <c r="O315" s="156"/>
      <c r="P315" s="156"/>
      <c r="Q315" s="156"/>
      <c r="R315" s="156"/>
      <c r="S315" s="156"/>
      <c r="T315" s="156"/>
      <c r="U315" s="156"/>
    </row>
    <row r="316" spans="3:21" ht="12.75">
      <c r="C316" s="156"/>
      <c r="D316" s="156"/>
      <c r="E316" s="156"/>
      <c r="F316" s="156"/>
      <c r="G316" s="156"/>
      <c r="H316" s="156"/>
      <c r="I316" s="156"/>
      <c r="J316" s="156"/>
      <c r="K316" s="156"/>
      <c r="L316" s="156"/>
      <c r="M316" s="156"/>
      <c r="N316" s="156"/>
      <c r="O316" s="156"/>
      <c r="P316" s="156"/>
      <c r="Q316" s="156"/>
      <c r="R316" s="156"/>
      <c r="S316" s="156"/>
      <c r="T316" s="156"/>
      <c r="U316" s="156"/>
    </row>
    <row r="317" spans="3:21" ht="12.75">
      <c r="C317" s="156"/>
      <c r="D317" s="156"/>
      <c r="E317" s="156"/>
      <c r="F317" s="156"/>
      <c r="G317" s="156"/>
      <c r="H317" s="156"/>
      <c r="I317" s="156"/>
      <c r="J317" s="156"/>
      <c r="K317" s="156"/>
      <c r="L317" s="156"/>
      <c r="M317" s="156"/>
      <c r="N317" s="156"/>
      <c r="O317" s="156"/>
      <c r="P317" s="156"/>
      <c r="Q317" s="156"/>
      <c r="R317" s="156"/>
      <c r="S317" s="156"/>
      <c r="T317" s="156"/>
      <c r="U317" s="156"/>
    </row>
    <row r="318" spans="3:21" ht="12.75">
      <c r="C318" s="156"/>
      <c r="D318" s="156"/>
      <c r="E318" s="156"/>
      <c r="F318" s="156"/>
      <c r="G318" s="156"/>
      <c r="H318" s="156"/>
      <c r="I318" s="156"/>
      <c r="J318" s="156"/>
      <c r="K318" s="156"/>
      <c r="L318" s="156"/>
      <c r="M318" s="156"/>
      <c r="N318" s="156"/>
      <c r="O318" s="156"/>
      <c r="P318" s="156"/>
      <c r="Q318" s="156"/>
      <c r="R318" s="156"/>
      <c r="S318" s="156"/>
      <c r="T318" s="156"/>
      <c r="U318" s="156"/>
    </row>
    <row r="319" spans="3:21" ht="12.75">
      <c r="C319" s="156"/>
      <c r="D319" s="156"/>
      <c r="E319" s="156"/>
      <c r="F319" s="156"/>
      <c r="G319" s="156"/>
      <c r="H319" s="156"/>
      <c r="I319" s="156"/>
      <c r="J319" s="156"/>
      <c r="K319" s="156"/>
      <c r="L319" s="156"/>
      <c r="M319" s="156"/>
      <c r="N319" s="156"/>
      <c r="O319" s="156"/>
      <c r="P319" s="156"/>
      <c r="Q319" s="156"/>
      <c r="R319" s="156"/>
      <c r="S319" s="156"/>
      <c r="T319" s="156"/>
      <c r="U319" s="156"/>
    </row>
    <row r="320" spans="3:21" ht="12.75">
      <c r="C320" s="156"/>
      <c r="D320" s="156"/>
      <c r="E320" s="156"/>
      <c r="F320" s="156"/>
      <c r="G320" s="156"/>
      <c r="H320" s="156"/>
      <c r="I320" s="156"/>
      <c r="J320" s="156"/>
      <c r="K320" s="156"/>
      <c r="L320" s="156"/>
      <c r="M320" s="156"/>
      <c r="N320" s="156"/>
      <c r="O320" s="156"/>
      <c r="P320" s="156"/>
      <c r="Q320" s="156"/>
      <c r="R320" s="156"/>
      <c r="S320" s="156"/>
      <c r="T320" s="156"/>
      <c r="U320" s="156"/>
    </row>
    <row r="321" spans="3:21" ht="12.75">
      <c r="C321" s="156"/>
      <c r="D321" s="156"/>
      <c r="E321" s="156"/>
      <c r="F321" s="156"/>
      <c r="G321" s="156"/>
      <c r="H321" s="156"/>
      <c r="I321" s="156"/>
      <c r="J321" s="156"/>
      <c r="K321" s="156"/>
      <c r="L321" s="156"/>
      <c r="M321" s="156"/>
      <c r="N321" s="156"/>
      <c r="O321" s="156"/>
      <c r="P321" s="156"/>
      <c r="Q321" s="156"/>
      <c r="R321" s="156"/>
      <c r="S321" s="156"/>
      <c r="T321" s="156"/>
      <c r="U321" s="156"/>
    </row>
    <row r="322" spans="3:21" ht="12.75">
      <c r="C322" s="156"/>
      <c r="D322" s="156"/>
      <c r="E322" s="156"/>
      <c r="F322" s="156"/>
      <c r="G322" s="156"/>
      <c r="H322" s="156"/>
      <c r="I322" s="156"/>
      <c r="J322" s="156"/>
      <c r="K322" s="156"/>
      <c r="L322" s="156"/>
      <c r="M322" s="156"/>
      <c r="N322" s="156"/>
      <c r="O322" s="156"/>
      <c r="P322" s="156"/>
      <c r="Q322" s="156"/>
      <c r="R322" s="156"/>
      <c r="S322" s="156"/>
      <c r="T322" s="156"/>
      <c r="U322" s="156"/>
    </row>
    <row r="323" spans="3:21" ht="12.75">
      <c r="C323" s="156"/>
      <c r="D323" s="156"/>
      <c r="E323" s="156"/>
      <c r="F323" s="156"/>
      <c r="G323" s="156"/>
      <c r="H323" s="156"/>
      <c r="I323" s="156"/>
      <c r="J323" s="156"/>
      <c r="K323" s="156"/>
      <c r="L323" s="156"/>
      <c r="M323" s="156"/>
      <c r="N323" s="156"/>
      <c r="O323" s="156"/>
      <c r="P323" s="156"/>
      <c r="Q323" s="156"/>
      <c r="R323" s="156"/>
      <c r="S323" s="156"/>
      <c r="T323" s="156"/>
      <c r="U323" s="156"/>
    </row>
    <row r="324" spans="3:21" ht="12.75">
      <c r="C324" s="156"/>
      <c r="D324" s="156"/>
      <c r="E324" s="156"/>
      <c r="F324" s="156"/>
      <c r="G324" s="156"/>
      <c r="H324" s="156"/>
      <c r="I324" s="156"/>
      <c r="J324" s="156"/>
      <c r="K324" s="156"/>
      <c r="L324" s="156"/>
      <c r="M324" s="156"/>
      <c r="N324" s="156"/>
      <c r="O324" s="156"/>
      <c r="P324" s="156"/>
      <c r="Q324" s="156"/>
      <c r="R324" s="156"/>
      <c r="S324" s="156"/>
      <c r="T324" s="156"/>
      <c r="U324" s="156"/>
    </row>
    <row r="325" spans="3:21" ht="12.75">
      <c r="C325" s="156"/>
      <c r="D325" s="156"/>
      <c r="E325" s="156"/>
      <c r="F325" s="156"/>
      <c r="G325" s="156"/>
      <c r="H325" s="156"/>
      <c r="I325" s="156"/>
      <c r="J325" s="156"/>
      <c r="K325" s="156"/>
      <c r="L325" s="156"/>
      <c r="M325" s="156"/>
      <c r="N325" s="156"/>
      <c r="O325" s="156"/>
      <c r="P325" s="156"/>
      <c r="Q325" s="156"/>
      <c r="R325" s="156"/>
      <c r="S325" s="156"/>
      <c r="T325" s="156"/>
      <c r="U325" s="156"/>
    </row>
    <row r="326" spans="3:21" ht="12.75">
      <c r="C326" s="156"/>
      <c r="D326" s="156"/>
      <c r="E326" s="156"/>
      <c r="F326" s="156"/>
      <c r="G326" s="156"/>
      <c r="H326" s="156"/>
      <c r="I326" s="156"/>
      <c r="J326" s="156"/>
      <c r="K326" s="156"/>
      <c r="L326" s="156"/>
      <c r="M326" s="156"/>
      <c r="N326" s="156"/>
      <c r="O326" s="156"/>
      <c r="P326" s="156"/>
      <c r="Q326" s="156"/>
      <c r="R326" s="156"/>
      <c r="S326" s="156"/>
      <c r="T326" s="156"/>
      <c r="U326" s="156"/>
    </row>
    <row r="327" spans="3:21" ht="12.75">
      <c r="C327" s="156"/>
      <c r="D327" s="156"/>
      <c r="E327" s="156"/>
      <c r="F327" s="156"/>
      <c r="G327" s="156"/>
      <c r="H327" s="156"/>
      <c r="I327" s="156"/>
      <c r="J327" s="156"/>
      <c r="K327" s="156"/>
      <c r="L327" s="156"/>
      <c r="M327" s="156"/>
      <c r="N327" s="156"/>
      <c r="O327" s="156"/>
      <c r="P327" s="156"/>
      <c r="Q327" s="156"/>
      <c r="R327" s="156"/>
      <c r="S327" s="156"/>
      <c r="T327" s="156"/>
      <c r="U327" s="156"/>
    </row>
    <row r="328" spans="3:21" ht="12.75">
      <c r="C328" s="156"/>
      <c r="D328" s="156"/>
      <c r="E328" s="156"/>
      <c r="F328" s="156"/>
      <c r="G328" s="156"/>
      <c r="H328" s="156"/>
      <c r="I328" s="156"/>
      <c r="J328" s="156"/>
      <c r="K328" s="156"/>
      <c r="L328" s="156"/>
      <c r="M328" s="156"/>
      <c r="N328" s="156"/>
      <c r="O328" s="156"/>
      <c r="P328" s="156"/>
      <c r="Q328" s="156"/>
      <c r="R328" s="156"/>
      <c r="S328" s="156"/>
      <c r="T328" s="156"/>
      <c r="U328" s="156"/>
    </row>
    <row r="329" spans="3:21" ht="12.75">
      <c r="C329" s="156"/>
      <c r="D329" s="156"/>
      <c r="E329" s="156"/>
      <c r="F329" s="156"/>
      <c r="G329" s="156"/>
      <c r="H329" s="156"/>
      <c r="I329" s="156"/>
      <c r="J329" s="156"/>
      <c r="K329" s="156"/>
      <c r="L329" s="156"/>
      <c r="M329" s="156"/>
      <c r="N329" s="156"/>
      <c r="O329" s="156"/>
      <c r="P329" s="156"/>
      <c r="Q329" s="156"/>
      <c r="R329" s="156"/>
      <c r="S329" s="156"/>
      <c r="T329" s="156"/>
      <c r="U329" s="156"/>
    </row>
    <row r="330" spans="3:21" ht="12.75">
      <c r="C330" s="156"/>
      <c r="D330" s="156"/>
      <c r="E330" s="156"/>
      <c r="F330" s="156"/>
      <c r="G330" s="156"/>
      <c r="H330" s="156"/>
      <c r="I330" s="156"/>
      <c r="J330" s="156"/>
      <c r="K330" s="156"/>
      <c r="L330" s="156"/>
      <c r="M330" s="156"/>
      <c r="N330" s="156"/>
      <c r="O330" s="156"/>
      <c r="P330" s="156"/>
      <c r="Q330" s="156"/>
      <c r="R330" s="156"/>
      <c r="S330" s="156"/>
      <c r="T330" s="156"/>
      <c r="U330" s="156"/>
    </row>
    <row r="331" spans="4:21" ht="12.75">
      <c r="D331" s="156"/>
      <c r="E331" s="156"/>
      <c r="F331" s="156"/>
      <c r="G331" s="156"/>
      <c r="H331" s="156"/>
      <c r="I331" s="156"/>
      <c r="J331" s="156"/>
      <c r="K331" s="156"/>
      <c r="L331" s="156"/>
      <c r="M331" s="156"/>
      <c r="N331" s="156"/>
      <c r="O331" s="156"/>
      <c r="P331" s="156"/>
      <c r="Q331" s="156"/>
      <c r="R331" s="156"/>
      <c r="S331" s="156"/>
      <c r="T331" s="156"/>
      <c r="U331" s="156"/>
    </row>
    <row r="332" spans="4:21" ht="12.75">
      <c r="D332" s="156"/>
      <c r="E332" s="156"/>
      <c r="F332" s="156"/>
      <c r="G332" s="156"/>
      <c r="H332" s="156"/>
      <c r="I332" s="156"/>
      <c r="J332" s="156"/>
      <c r="K332" s="156"/>
      <c r="L332" s="156"/>
      <c r="M332" s="156"/>
      <c r="N332" s="156"/>
      <c r="O332" s="156"/>
      <c r="P332" s="156"/>
      <c r="Q332" s="156"/>
      <c r="R332" s="156"/>
      <c r="S332" s="156"/>
      <c r="T332" s="156"/>
      <c r="U332" s="156"/>
    </row>
    <row r="333" spans="4:21" ht="12.75">
      <c r="D333" s="156"/>
      <c r="E333" s="156"/>
      <c r="F333" s="156"/>
      <c r="G333" s="156"/>
      <c r="H333" s="156"/>
      <c r="I333" s="156"/>
      <c r="J333" s="156"/>
      <c r="K333" s="156"/>
      <c r="L333" s="156"/>
      <c r="M333" s="156"/>
      <c r="N333" s="156"/>
      <c r="O333" s="156"/>
      <c r="P333" s="156"/>
      <c r="Q333" s="156"/>
      <c r="R333" s="156"/>
      <c r="S333" s="156"/>
      <c r="T333" s="156"/>
      <c r="U333" s="156"/>
    </row>
    <row r="334" spans="4:21" ht="12.75">
      <c r="D334" s="156"/>
      <c r="E334" s="156"/>
      <c r="F334" s="156"/>
      <c r="G334" s="156"/>
      <c r="H334" s="156"/>
      <c r="I334" s="156"/>
      <c r="J334" s="156"/>
      <c r="K334" s="156"/>
      <c r="L334" s="156"/>
      <c r="M334" s="156"/>
      <c r="N334" s="156"/>
      <c r="O334" s="156"/>
      <c r="P334" s="156"/>
      <c r="Q334" s="156"/>
      <c r="R334" s="156"/>
      <c r="S334" s="156"/>
      <c r="T334" s="156"/>
      <c r="U334" s="156"/>
    </row>
    <row r="335" spans="4:21" ht="12.75">
      <c r="D335" s="156"/>
      <c r="E335" s="156"/>
      <c r="F335" s="156"/>
      <c r="G335" s="156"/>
      <c r="H335" s="156"/>
      <c r="I335" s="156"/>
      <c r="J335" s="156"/>
      <c r="K335" s="156"/>
      <c r="L335" s="156"/>
      <c r="M335" s="156"/>
      <c r="N335" s="156"/>
      <c r="O335" s="156"/>
      <c r="P335" s="156"/>
      <c r="Q335" s="156"/>
      <c r="R335" s="156"/>
      <c r="S335" s="156"/>
      <c r="T335" s="156"/>
      <c r="U335" s="156"/>
    </row>
    <row r="336" spans="4:21" ht="12.75">
      <c r="D336" s="156"/>
      <c r="E336" s="156"/>
      <c r="F336" s="156"/>
      <c r="G336" s="156"/>
      <c r="H336" s="156"/>
      <c r="I336" s="156"/>
      <c r="J336" s="156"/>
      <c r="K336" s="156"/>
      <c r="L336" s="156"/>
      <c r="M336" s="156"/>
      <c r="N336" s="156"/>
      <c r="O336" s="156"/>
      <c r="P336" s="156"/>
      <c r="Q336" s="156"/>
      <c r="R336" s="156"/>
      <c r="S336" s="156"/>
      <c r="T336" s="156"/>
      <c r="U336" s="156"/>
    </row>
    <row r="337" spans="4:21" ht="12.75">
      <c r="D337" s="156"/>
      <c r="E337" s="156"/>
      <c r="F337" s="156"/>
      <c r="G337" s="156"/>
      <c r="H337" s="156"/>
      <c r="I337" s="156"/>
      <c r="J337" s="156"/>
      <c r="K337" s="156"/>
      <c r="L337" s="156"/>
      <c r="M337" s="156"/>
      <c r="N337" s="156"/>
      <c r="O337" s="156"/>
      <c r="P337" s="156"/>
      <c r="Q337" s="156"/>
      <c r="R337" s="156"/>
      <c r="S337" s="156"/>
      <c r="T337" s="156"/>
      <c r="U337" s="156"/>
    </row>
    <row r="338" spans="4:21" ht="12.75">
      <c r="D338" s="156"/>
      <c r="E338" s="156"/>
      <c r="F338" s="156"/>
      <c r="G338" s="156"/>
      <c r="H338" s="156"/>
      <c r="I338" s="156"/>
      <c r="J338" s="156"/>
      <c r="K338" s="156"/>
      <c r="L338" s="156"/>
      <c r="M338" s="156"/>
      <c r="N338" s="156"/>
      <c r="O338" s="156"/>
      <c r="P338" s="156"/>
      <c r="Q338" s="156"/>
      <c r="R338" s="156"/>
      <c r="S338" s="156"/>
      <c r="T338" s="156"/>
      <c r="U338" s="156"/>
    </row>
    <row r="339" spans="4:21" ht="12.75">
      <c r="D339" s="156"/>
      <c r="E339" s="156"/>
      <c r="F339" s="156"/>
      <c r="G339" s="156"/>
      <c r="H339" s="156"/>
      <c r="I339" s="156"/>
      <c r="J339" s="156"/>
      <c r="K339" s="156"/>
      <c r="L339" s="156"/>
      <c r="M339" s="156"/>
      <c r="N339" s="156"/>
      <c r="O339" s="156"/>
      <c r="P339" s="156"/>
      <c r="Q339" s="156"/>
      <c r="R339" s="156"/>
      <c r="S339" s="156"/>
      <c r="T339" s="156"/>
      <c r="U339" s="156"/>
    </row>
    <row r="340" spans="4:21" ht="12.75">
      <c r="D340" s="156"/>
      <c r="E340" s="156"/>
      <c r="F340" s="156"/>
      <c r="G340" s="156"/>
      <c r="H340" s="156"/>
      <c r="I340" s="156"/>
      <c r="J340" s="156"/>
      <c r="K340" s="156"/>
      <c r="L340" s="156"/>
      <c r="M340" s="156"/>
      <c r="N340" s="156"/>
      <c r="O340" s="156"/>
      <c r="P340" s="156"/>
      <c r="Q340" s="156"/>
      <c r="R340" s="156"/>
      <c r="S340" s="156"/>
      <c r="T340" s="156"/>
      <c r="U340" s="156"/>
    </row>
    <row r="341" spans="4:21" ht="12.75">
      <c r="D341" s="156"/>
      <c r="E341" s="156"/>
      <c r="F341" s="156"/>
      <c r="G341" s="156"/>
      <c r="H341" s="156"/>
      <c r="I341" s="156"/>
      <c r="J341" s="156"/>
      <c r="K341" s="156"/>
      <c r="L341" s="156"/>
      <c r="M341" s="156"/>
      <c r="N341" s="156"/>
      <c r="O341" s="156"/>
      <c r="P341" s="156"/>
      <c r="Q341" s="156"/>
      <c r="R341" s="156"/>
      <c r="S341" s="156"/>
      <c r="T341" s="156"/>
      <c r="U341" s="156"/>
    </row>
    <row r="342" spans="4:21" ht="12.75">
      <c r="D342" s="156"/>
      <c r="E342" s="156"/>
      <c r="F342" s="156"/>
      <c r="G342" s="156"/>
      <c r="H342" s="156"/>
      <c r="I342" s="156"/>
      <c r="J342" s="156"/>
      <c r="K342" s="156"/>
      <c r="L342" s="156"/>
      <c r="M342" s="156"/>
      <c r="N342" s="156"/>
      <c r="O342" s="156"/>
      <c r="P342" s="156"/>
      <c r="Q342" s="156"/>
      <c r="R342" s="156"/>
      <c r="S342" s="156"/>
      <c r="T342" s="156"/>
      <c r="U342" s="156"/>
    </row>
    <row r="343" spans="4:21" ht="12.75">
      <c r="D343" s="156"/>
      <c r="E343" s="156"/>
      <c r="F343" s="156"/>
      <c r="G343" s="156"/>
      <c r="H343" s="156"/>
      <c r="I343" s="156"/>
      <c r="J343" s="156"/>
      <c r="K343" s="156"/>
      <c r="L343" s="156"/>
      <c r="M343" s="156"/>
      <c r="N343" s="156"/>
      <c r="O343" s="156"/>
      <c r="P343" s="156"/>
      <c r="Q343" s="156"/>
      <c r="R343" s="156"/>
      <c r="S343" s="156"/>
      <c r="T343" s="156"/>
      <c r="U343" s="156"/>
    </row>
    <row r="344" spans="4:21" ht="12.75">
      <c r="D344" s="156"/>
      <c r="E344" s="156"/>
      <c r="F344" s="156"/>
      <c r="G344" s="156"/>
      <c r="H344" s="156"/>
      <c r="I344" s="156"/>
      <c r="J344" s="156"/>
      <c r="K344" s="156"/>
      <c r="L344" s="156"/>
      <c r="M344" s="156"/>
      <c r="N344" s="156"/>
      <c r="O344" s="156"/>
      <c r="P344" s="156"/>
      <c r="Q344" s="156"/>
      <c r="R344" s="156"/>
      <c r="S344" s="156"/>
      <c r="T344" s="156"/>
      <c r="U344" s="156"/>
    </row>
    <row r="345" spans="4:21" ht="12.75">
      <c r="D345" s="156"/>
      <c r="E345" s="156"/>
      <c r="F345" s="156"/>
      <c r="G345" s="156"/>
      <c r="H345" s="156"/>
      <c r="I345" s="156"/>
      <c r="J345" s="156"/>
      <c r="K345" s="156"/>
      <c r="L345" s="156"/>
      <c r="M345" s="156"/>
      <c r="N345" s="156"/>
      <c r="O345" s="156"/>
      <c r="P345" s="156"/>
      <c r="Q345" s="156"/>
      <c r="R345" s="156"/>
      <c r="S345" s="156"/>
      <c r="T345" s="156"/>
      <c r="U345" s="156"/>
    </row>
    <row r="346" spans="4:21" ht="12.75">
      <c r="D346" s="156"/>
      <c r="E346" s="156"/>
      <c r="F346" s="156"/>
      <c r="G346" s="156"/>
      <c r="H346" s="156"/>
      <c r="I346" s="156"/>
      <c r="J346" s="156"/>
      <c r="K346" s="156"/>
      <c r="L346" s="156"/>
      <c r="M346" s="156"/>
      <c r="N346" s="156"/>
      <c r="O346" s="156"/>
      <c r="P346" s="156"/>
      <c r="Q346" s="156"/>
      <c r="R346" s="156"/>
      <c r="S346" s="156"/>
      <c r="T346" s="156"/>
      <c r="U346" s="156"/>
    </row>
    <row r="347" spans="4:21" ht="12.75">
      <c r="D347" s="156"/>
      <c r="E347" s="156"/>
      <c r="F347" s="156"/>
      <c r="G347" s="156"/>
      <c r="H347" s="156"/>
      <c r="I347" s="156"/>
      <c r="J347" s="156"/>
      <c r="K347" s="156"/>
      <c r="L347" s="156"/>
      <c r="M347" s="156"/>
      <c r="N347" s="156"/>
      <c r="O347" s="156"/>
      <c r="P347" s="156"/>
      <c r="Q347" s="156"/>
      <c r="R347" s="156"/>
      <c r="S347" s="156"/>
      <c r="T347" s="156"/>
      <c r="U347" s="156"/>
    </row>
    <row r="348" spans="4:21" ht="12.75">
      <c r="D348" s="156"/>
      <c r="E348" s="156"/>
      <c r="F348" s="156"/>
      <c r="G348" s="156"/>
      <c r="H348" s="156"/>
      <c r="I348" s="156"/>
      <c r="J348" s="156"/>
      <c r="K348" s="156"/>
      <c r="L348" s="156"/>
      <c r="M348" s="156"/>
      <c r="N348" s="156"/>
      <c r="O348" s="156"/>
      <c r="P348" s="156"/>
      <c r="Q348" s="156"/>
      <c r="R348" s="156"/>
      <c r="S348" s="156"/>
      <c r="T348" s="156"/>
      <c r="U348" s="156"/>
    </row>
    <row r="349" spans="4:21" ht="12.75">
      <c r="D349" s="156"/>
      <c r="E349" s="156"/>
      <c r="F349" s="156"/>
      <c r="G349" s="156"/>
      <c r="H349" s="156"/>
      <c r="I349" s="156"/>
      <c r="J349" s="156"/>
      <c r="K349" s="156"/>
      <c r="L349" s="156"/>
      <c r="M349" s="156"/>
      <c r="N349" s="156"/>
      <c r="O349" s="156"/>
      <c r="P349" s="156"/>
      <c r="Q349" s="156"/>
      <c r="R349" s="156"/>
      <c r="S349" s="156"/>
      <c r="T349" s="156"/>
      <c r="U349" s="156"/>
    </row>
    <row r="350" spans="4:21" ht="12.75">
      <c r="D350" s="156"/>
      <c r="E350" s="156"/>
      <c r="F350" s="156"/>
      <c r="G350" s="156"/>
      <c r="H350" s="156"/>
      <c r="I350" s="156"/>
      <c r="J350" s="156"/>
      <c r="K350" s="156"/>
      <c r="L350" s="156"/>
      <c r="M350" s="156"/>
      <c r="N350" s="156"/>
      <c r="O350" s="156"/>
      <c r="P350" s="156"/>
      <c r="Q350" s="156"/>
      <c r="R350" s="156"/>
      <c r="S350" s="156"/>
      <c r="T350" s="156"/>
      <c r="U350" s="156"/>
    </row>
    <row r="351" spans="4:21" ht="12.75">
      <c r="D351" s="156"/>
      <c r="E351" s="156"/>
      <c r="F351" s="156"/>
      <c r="G351" s="156"/>
      <c r="H351" s="156"/>
      <c r="I351" s="156"/>
      <c r="J351" s="156"/>
      <c r="K351" s="156"/>
      <c r="L351" s="156"/>
      <c r="M351" s="156"/>
      <c r="N351" s="156"/>
      <c r="O351" s="156"/>
      <c r="P351" s="156"/>
      <c r="Q351" s="156"/>
      <c r="R351" s="156"/>
      <c r="S351" s="156"/>
      <c r="T351" s="156"/>
      <c r="U351" s="156"/>
    </row>
    <row r="352" spans="4:21" ht="12.75">
      <c r="D352" s="156"/>
      <c r="E352" s="156"/>
      <c r="F352" s="156"/>
      <c r="G352" s="156"/>
      <c r="H352" s="156"/>
      <c r="I352" s="156"/>
      <c r="J352" s="156"/>
      <c r="K352" s="156"/>
      <c r="L352" s="156"/>
      <c r="M352" s="156"/>
      <c r="N352" s="156"/>
      <c r="O352" s="156"/>
      <c r="P352" s="156"/>
      <c r="Q352" s="156"/>
      <c r="R352" s="156"/>
      <c r="S352" s="156"/>
      <c r="T352" s="156"/>
      <c r="U352" s="156"/>
    </row>
    <row r="353" spans="4:21" ht="12.75">
      <c r="D353" s="156"/>
      <c r="E353" s="156"/>
      <c r="F353" s="156"/>
      <c r="G353" s="156"/>
      <c r="H353" s="156"/>
      <c r="I353" s="156"/>
      <c r="J353" s="156"/>
      <c r="K353" s="156"/>
      <c r="L353" s="156"/>
      <c r="M353" s="156"/>
      <c r="N353" s="156"/>
      <c r="O353" s="156"/>
      <c r="P353" s="156"/>
      <c r="Q353" s="156"/>
      <c r="R353" s="156"/>
      <c r="S353" s="156"/>
      <c r="T353" s="156"/>
      <c r="U353" s="156"/>
    </row>
    <row r="354" spans="4:21" ht="12.75">
      <c r="D354" s="156"/>
      <c r="E354" s="156"/>
      <c r="F354" s="156"/>
      <c r="G354" s="156"/>
      <c r="H354" s="156"/>
      <c r="I354" s="156"/>
      <c r="J354" s="156"/>
      <c r="K354" s="156"/>
      <c r="L354" s="156"/>
      <c r="M354" s="156"/>
      <c r="N354" s="156"/>
      <c r="O354" s="156"/>
      <c r="P354" s="156"/>
      <c r="Q354" s="156"/>
      <c r="R354" s="156"/>
      <c r="S354" s="156"/>
      <c r="T354" s="156"/>
      <c r="U354" s="156"/>
    </row>
    <row r="355" spans="4:21" ht="12.75">
      <c r="D355" s="156"/>
      <c r="E355" s="156"/>
      <c r="F355" s="156"/>
      <c r="G355" s="156"/>
      <c r="H355" s="156"/>
      <c r="I355" s="156"/>
      <c r="J355" s="156"/>
      <c r="K355" s="156"/>
      <c r="L355" s="156"/>
      <c r="M355" s="156"/>
      <c r="N355" s="156"/>
      <c r="O355" s="156"/>
      <c r="P355" s="156"/>
      <c r="Q355" s="156"/>
      <c r="R355" s="156"/>
      <c r="S355" s="156"/>
      <c r="T355" s="156"/>
      <c r="U355" s="156"/>
    </row>
    <row r="356" spans="4:21" ht="12.75">
      <c r="D356" s="156"/>
      <c r="E356" s="156"/>
      <c r="F356" s="156"/>
      <c r="G356" s="156"/>
      <c r="H356" s="156"/>
      <c r="I356" s="156"/>
      <c r="J356" s="156"/>
      <c r="K356" s="156"/>
      <c r="L356" s="156"/>
      <c r="M356" s="156"/>
      <c r="N356" s="156"/>
      <c r="O356" s="156"/>
      <c r="P356" s="156"/>
      <c r="Q356" s="156"/>
      <c r="R356" s="156"/>
      <c r="S356" s="156"/>
      <c r="T356" s="156"/>
      <c r="U356" s="156"/>
    </row>
    <row r="357" spans="4:21" ht="12.75">
      <c r="D357" s="156"/>
      <c r="E357" s="156"/>
      <c r="F357" s="156"/>
      <c r="G357" s="156"/>
      <c r="H357" s="156"/>
      <c r="I357" s="156"/>
      <c r="J357" s="156"/>
      <c r="K357" s="156"/>
      <c r="L357" s="156"/>
      <c r="M357" s="156"/>
      <c r="N357" s="156"/>
      <c r="O357" s="156"/>
      <c r="P357" s="156"/>
      <c r="Q357" s="156"/>
      <c r="R357" s="156"/>
      <c r="S357" s="156"/>
      <c r="T357" s="156"/>
      <c r="U357" s="156"/>
    </row>
    <row r="358" spans="4:21" ht="12.75">
      <c r="D358" s="156"/>
      <c r="E358" s="156"/>
      <c r="F358" s="156"/>
      <c r="G358" s="156"/>
      <c r="H358" s="156"/>
      <c r="I358" s="156"/>
      <c r="J358" s="156"/>
      <c r="K358" s="156"/>
      <c r="L358" s="156"/>
      <c r="M358" s="156"/>
      <c r="N358" s="156"/>
      <c r="O358" s="156"/>
      <c r="P358" s="156"/>
      <c r="Q358" s="156"/>
      <c r="R358" s="156"/>
      <c r="S358" s="156"/>
      <c r="T358" s="156"/>
      <c r="U358" s="156"/>
    </row>
    <row r="359" spans="4:21" ht="12.75">
      <c r="D359" s="156"/>
      <c r="E359" s="156"/>
      <c r="F359" s="156"/>
      <c r="G359" s="156"/>
      <c r="H359" s="156"/>
      <c r="I359" s="156"/>
      <c r="J359" s="156"/>
      <c r="K359" s="156"/>
      <c r="L359" s="156"/>
      <c r="M359" s="156"/>
      <c r="N359" s="156"/>
      <c r="O359" s="156"/>
      <c r="P359" s="156"/>
      <c r="Q359" s="156"/>
      <c r="R359" s="156"/>
      <c r="S359" s="156"/>
      <c r="T359" s="156"/>
      <c r="U359" s="156"/>
    </row>
    <row r="360" spans="4:21" ht="12.75">
      <c r="D360" s="156"/>
      <c r="E360" s="156"/>
      <c r="F360" s="156"/>
      <c r="G360" s="156"/>
      <c r="H360" s="156"/>
      <c r="I360" s="156"/>
      <c r="J360" s="156"/>
      <c r="K360" s="156"/>
      <c r="L360" s="156"/>
      <c r="M360" s="156"/>
      <c r="N360" s="156"/>
      <c r="O360" s="156"/>
      <c r="P360" s="156"/>
      <c r="Q360" s="156"/>
      <c r="R360" s="156"/>
      <c r="S360" s="156"/>
      <c r="T360" s="156"/>
      <c r="U360" s="156"/>
    </row>
    <row r="361" spans="4:21" ht="12.75">
      <c r="D361" s="156"/>
      <c r="E361" s="156"/>
      <c r="F361" s="156"/>
      <c r="G361" s="156"/>
      <c r="H361" s="156"/>
      <c r="I361" s="156"/>
      <c r="J361" s="156"/>
      <c r="K361" s="156"/>
      <c r="L361" s="156"/>
      <c r="M361" s="156"/>
      <c r="N361" s="156"/>
      <c r="O361" s="156"/>
      <c r="P361" s="156"/>
      <c r="Q361" s="156"/>
      <c r="R361" s="156"/>
      <c r="S361" s="156"/>
      <c r="T361" s="156"/>
      <c r="U361" s="156"/>
    </row>
    <row r="362" spans="4:21" ht="12.75">
      <c r="D362" s="156"/>
      <c r="E362" s="156"/>
      <c r="F362" s="156"/>
      <c r="G362" s="156"/>
      <c r="H362" s="156"/>
      <c r="I362" s="156"/>
      <c r="J362" s="156"/>
      <c r="K362" s="156"/>
      <c r="L362" s="156"/>
      <c r="M362" s="156"/>
      <c r="N362" s="156"/>
      <c r="O362" s="156"/>
      <c r="P362" s="156"/>
      <c r="Q362" s="156"/>
      <c r="R362" s="156"/>
      <c r="S362" s="156"/>
      <c r="T362" s="156"/>
      <c r="U362" s="156"/>
    </row>
    <row r="363" spans="4:21" ht="12.75">
      <c r="D363" s="156"/>
      <c r="E363" s="156"/>
      <c r="F363" s="156"/>
      <c r="G363" s="156"/>
      <c r="H363" s="156"/>
      <c r="I363" s="156"/>
      <c r="J363" s="156"/>
      <c r="K363" s="156"/>
      <c r="L363" s="156"/>
      <c r="M363" s="156"/>
      <c r="N363" s="156"/>
      <c r="O363" s="156"/>
      <c r="P363" s="156"/>
      <c r="Q363" s="156"/>
      <c r="R363" s="156"/>
      <c r="S363" s="156"/>
      <c r="T363" s="156"/>
      <c r="U363" s="156"/>
    </row>
    <row r="364" spans="4:21" ht="12.75">
      <c r="D364" s="156"/>
      <c r="E364" s="156"/>
      <c r="F364" s="156"/>
      <c r="G364" s="156"/>
      <c r="H364" s="156"/>
      <c r="I364" s="156"/>
      <c r="J364" s="156"/>
      <c r="K364" s="156"/>
      <c r="L364" s="156"/>
      <c r="M364" s="156"/>
      <c r="N364" s="156"/>
      <c r="O364" s="156"/>
      <c r="P364" s="156"/>
      <c r="Q364" s="156"/>
      <c r="R364" s="156"/>
      <c r="S364" s="156"/>
      <c r="T364" s="156"/>
      <c r="U364" s="156"/>
    </row>
    <row r="365" spans="4:21" ht="12.75">
      <c r="D365" s="156"/>
      <c r="E365" s="156"/>
      <c r="F365" s="156"/>
      <c r="G365" s="156"/>
      <c r="H365" s="156"/>
      <c r="I365" s="156"/>
      <c r="J365" s="156"/>
      <c r="K365" s="156"/>
      <c r="L365" s="156"/>
      <c r="M365" s="156"/>
      <c r="N365" s="156"/>
      <c r="O365" s="156"/>
      <c r="P365" s="156"/>
      <c r="Q365" s="156"/>
      <c r="R365" s="156"/>
      <c r="S365" s="156"/>
      <c r="T365" s="156"/>
      <c r="U365" s="156"/>
    </row>
    <row r="366" spans="4:21" ht="12.75">
      <c r="D366" s="156"/>
      <c r="E366" s="156"/>
      <c r="F366" s="156"/>
      <c r="G366" s="156"/>
      <c r="H366" s="156"/>
      <c r="I366" s="156"/>
      <c r="J366" s="156"/>
      <c r="K366" s="156"/>
      <c r="L366" s="156"/>
      <c r="M366" s="156"/>
      <c r="N366" s="156"/>
      <c r="O366" s="156"/>
      <c r="P366" s="156"/>
      <c r="Q366" s="156"/>
      <c r="R366" s="156"/>
      <c r="S366" s="156"/>
      <c r="T366" s="156"/>
      <c r="U366" s="156"/>
    </row>
    <row r="367" spans="4:21" ht="12.75">
      <c r="D367" s="156"/>
      <c r="E367" s="156"/>
      <c r="F367" s="156"/>
      <c r="G367" s="156"/>
      <c r="H367" s="156"/>
      <c r="I367" s="156"/>
      <c r="J367" s="156"/>
      <c r="K367" s="156"/>
      <c r="L367" s="156"/>
      <c r="M367" s="156"/>
      <c r="N367" s="156"/>
      <c r="O367" s="156"/>
      <c r="P367" s="156"/>
      <c r="Q367" s="156"/>
      <c r="R367" s="156"/>
      <c r="S367" s="156"/>
      <c r="T367" s="156"/>
      <c r="U367" s="156"/>
    </row>
    <row r="368" spans="4:21" ht="12.75">
      <c r="D368" s="156"/>
      <c r="E368" s="156"/>
      <c r="F368" s="156"/>
      <c r="G368" s="156"/>
      <c r="H368" s="156"/>
      <c r="I368" s="156"/>
      <c r="J368" s="156"/>
      <c r="K368" s="156"/>
      <c r="L368" s="156"/>
      <c r="M368" s="156"/>
      <c r="N368" s="156"/>
      <c r="O368" s="156"/>
      <c r="P368" s="156"/>
      <c r="Q368" s="156"/>
      <c r="R368" s="156"/>
      <c r="S368" s="156"/>
      <c r="T368" s="156"/>
      <c r="U368" s="156"/>
    </row>
    <row r="369" spans="4:21" ht="12.75">
      <c r="D369" s="156"/>
      <c r="E369" s="156"/>
      <c r="F369" s="156"/>
      <c r="G369" s="156"/>
      <c r="H369" s="156"/>
      <c r="I369" s="156"/>
      <c r="J369" s="156"/>
      <c r="K369" s="156"/>
      <c r="L369" s="156"/>
      <c r="M369" s="156"/>
      <c r="N369" s="156"/>
      <c r="O369" s="156"/>
      <c r="P369" s="156"/>
      <c r="Q369" s="156"/>
      <c r="R369" s="156"/>
      <c r="S369" s="156"/>
      <c r="T369" s="156"/>
      <c r="U369" s="156"/>
    </row>
    <row r="370" spans="4:21" ht="12.75">
      <c r="D370" s="156"/>
      <c r="E370" s="156"/>
      <c r="F370" s="156"/>
      <c r="G370" s="156"/>
      <c r="H370" s="156"/>
      <c r="I370" s="156"/>
      <c r="J370" s="156"/>
      <c r="K370" s="156"/>
      <c r="L370" s="156"/>
      <c r="M370" s="156"/>
      <c r="N370" s="156"/>
      <c r="O370" s="156"/>
      <c r="P370" s="156"/>
      <c r="Q370" s="156"/>
      <c r="R370" s="156"/>
      <c r="S370" s="156"/>
      <c r="T370" s="156"/>
      <c r="U370" s="156"/>
    </row>
    <row r="371" spans="4:21" ht="12.75">
      <c r="D371" s="156"/>
      <c r="E371" s="156"/>
      <c r="F371" s="156"/>
      <c r="G371" s="156"/>
      <c r="H371" s="156"/>
      <c r="I371" s="156"/>
      <c r="J371" s="156"/>
      <c r="K371" s="156"/>
      <c r="L371" s="156"/>
      <c r="M371" s="156"/>
      <c r="N371" s="156"/>
      <c r="O371" s="156"/>
      <c r="P371" s="156"/>
      <c r="Q371" s="156"/>
      <c r="R371" s="156"/>
      <c r="S371" s="156"/>
      <c r="T371" s="156"/>
      <c r="U371" s="156"/>
    </row>
    <row r="372" spans="4:21" ht="12.75">
      <c r="D372" s="156"/>
      <c r="E372" s="156"/>
      <c r="F372" s="156"/>
      <c r="G372" s="156"/>
      <c r="H372" s="156"/>
      <c r="I372" s="156"/>
      <c r="J372" s="156"/>
      <c r="K372" s="156"/>
      <c r="L372" s="156"/>
      <c r="M372" s="156"/>
      <c r="N372" s="156"/>
      <c r="O372" s="156"/>
      <c r="P372" s="156"/>
      <c r="Q372" s="156"/>
      <c r="R372" s="156"/>
      <c r="S372" s="156"/>
      <c r="T372" s="156"/>
      <c r="U372" s="156"/>
    </row>
    <row r="373" spans="4:21" ht="12.75">
      <c r="D373" s="156"/>
      <c r="E373" s="156"/>
      <c r="F373" s="156"/>
      <c r="G373" s="156"/>
      <c r="H373" s="156"/>
      <c r="I373" s="156"/>
      <c r="J373" s="156"/>
      <c r="K373" s="156"/>
      <c r="L373" s="156"/>
      <c r="M373" s="156"/>
      <c r="N373" s="156"/>
      <c r="O373" s="156"/>
      <c r="P373" s="156"/>
      <c r="Q373" s="156"/>
      <c r="R373" s="156"/>
      <c r="S373" s="156"/>
      <c r="T373" s="156"/>
      <c r="U373" s="156"/>
    </row>
    <row r="374" spans="4:21" ht="12.75">
      <c r="D374" s="156"/>
      <c r="E374" s="156"/>
      <c r="F374" s="156"/>
      <c r="G374" s="156"/>
      <c r="H374" s="156"/>
      <c r="I374" s="156"/>
      <c r="J374" s="156"/>
      <c r="K374" s="156"/>
      <c r="L374" s="156"/>
      <c r="M374" s="156"/>
      <c r="N374" s="156"/>
      <c r="O374" s="156"/>
      <c r="P374" s="156"/>
      <c r="Q374" s="156"/>
      <c r="R374" s="156"/>
      <c r="S374" s="156"/>
      <c r="T374" s="156"/>
      <c r="U374" s="156"/>
    </row>
    <row r="375" spans="4:21" ht="12.75">
      <c r="D375" s="156"/>
      <c r="E375" s="156"/>
      <c r="F375" s="156"/>
      <c r="G375" s="156"/>
      <c r="H375" s="156"/>
      <c r="I375" s="156"/>
      <c r="J375" s="156"/>
      <c r="K375" s="156"/>
      <c r="L375" s="156"/>
      <c r="M375" s="156"/>
      <c r="N375" s="156"/>
      <c r="O375" s="156"/>
      <c r="P375" s="156"/>
      <c r="Q375" s="156"/>
      <c r="R375" s="156"/>
      <c r="S375" s="156"/>
      <c r="T375" s="156"/>
      <c r="U375" s="156"/>
    </row>
    <row r="376" spans="4:21" ht="12.75">
      <c r="D376" s="156"/>
      <c r="E376" s="156"/>
      <c r="F376" s="156"/>
      <c r="G376" s="156"/>
      <c r="H376" s="156"/>
      <c r="I376" s="156"/>
      <c r="J376" s="156"/>
      <c r="K376" s="156"/>
      <c r="L376" s="156"/>
      <c r="M376" s="156"/>
      <c r="N376" s="156"/>
      <c r="O376" s="156"/>
      <c r="P376" s="156"/>
      <c r="Q376" s="156"/>
      <c r="R376" s="156"/>
      <c r="S376" s="156"/>
      <c r="T376" s="156"/>
      <c r="U376" s="156"/>
    </row>
    <row r="377" spans="4:21" ht="12.75">
      <c r="D377" s="156"/>
      <c r="E377" s="156"/>
      <c r="F377" s="156"/>
      <c r="G377" s="156"/>
      <c r="H377" s="156"/>
      <c r="I377" s="156"/>
      <c r="J377" s="156"/>
      <c r="K377" s="156"/>
      <c r="L377" s="156"/>
      <c r="M377" s="156"/>
      <c r="N377" s="156"/>
      <c r="O377" s="156"/>
      <c r="P377" s="156"/>
      <c r="Q377" s="156"/>
      <c r="R377" s="156"/>
      <c r="S377" s="156"/>
      <c r="T377" s="156"/>
      <c r="U377" s="156"/>
    </row>
    <row r="378" spans="4:21" ht="12.75">
      <c r="D378" s="156"/>
      <c r="E378" s="156"/>
      <c r="F378" s="156"/>
      <c r="G378" s="156"/>
      <c r="H378" s="156"/>
      <c r="I378" s="156"/>
      <c r="J378" s="156"/>
      <c r="K378" s="156"/>
      <c r="L378" s="156"/>
      <c r="M378" s="156"/>
      <c r="N378" s="156"/>
      <c r="O378" s="156"/>
      <c r="P378" s="156"/>
      <c r="Q378" s="156"/>
      <c r="R378" s="156"/>
      <c r="S378" s="156"/>
      <c r="T378" s="156"/>
      <c r="U378" s="156"/>
    </row>
    <row r="379" spans="4:21" ht="12.75">
      <c r="D379" s="156"/>
      <c r="E379" s="156"/>
      <c r="F379" s="156"/>
      <c r="G379" s="156"/>
      <c r="H379" s="156"/>
      <c r="I379" s="156"/>
      <c r="J379" s="156"/>
      <c r="K379" s="156"/>
      <c r="L379" s="156"/>
      <c r="M379" s="156"/>
      <c r="N379" s="156"/>
      <c r="O379" s="156"/>
      <c r="P379" s="156"/>
      <c r="Q379" s="156"/>
      <c r="R379" s="156"/>
      <c r="S379" s="156"/>
      <c r="T379" s="156"/>
      <c r="U379" s="156"/>
    </row>
    <row r="380" spans="4:21" ht="12.75">
      <c r="D380" s="156"/>
      <c r="E380" s="156"/>
      <c r="F380" s="156"/>
      <c r="G380" s="156"/>
      <c r="H380" s="156"/>
      <c r="I380" s="156"/>
      <c r="J380" s="156"/>
      <c r="K380" s="156"/>
      <c r="L380" s="156"/>
      <c r="M380" s="156"/>
      <c r="N380" s="156"/>
      <c r="O380" s="156"/>
      <c r="P380" s="156"/>
      <c r="Q380" s="156"/>
      <c r="R380" s="156"/>
      <c r="S380" s="156"/>
      <c r="T380" s="156"/>
      <c r="U380" s="156"/>
    </row>
    <row r="381" spans="4:21" ht="12.75">
      <c r="D381" s="156"/>
      <c r="E381" s="156"/>
      <c r="F381" s="156"/>
      <c r="G381" s="156"/>
      <c r="H381" s="156"/>
      <c r="I381" s="156"/>
      <c r="J381" s="156"/>
      <c r="K381" s="156"/>
      <c r="L381" s="156"/>
      <c r="M381" s="156"/>
      <c r="N381" s="156"/>
      <c r="O381" s="156"/>
      <c r="P381" s="156"/>
      <c r="Q381" s="156"/>
      <c r="R381" s="156"/>
      <c r="S381" s="156"/>
      <c r="T381" s="156"/>
      <c r="U381" s="156"/>
    </row>
    <row r="382" spans="4:21" ht="12.75">
      <c r="D382" s="156"/>
      <c r="E382" s="156"/>
      <c r="F382" s="156"/>
      <c r="G382" s="156"/>
      <c r="H382" s="156"/>
      <c r="I382" s="156"/>
      <c r="J382" s="156"/>
      <c r="K382" s="156"/>
      <c r="L382" s="156"/>
      <c r="M382" s="156"/>
      <c r="N382" s="156"/>
      <c r="O382" s="156"/>
      <c r="P382" s="156"/>
      <c r="Q382" s="156"/>
      <c r="R382" s="156"/>
      <c r="S382" s="156"/>
      <c r="T382" s="156"/>
      <c r="U382" s="156"/>
    </row>
    <row r="383" spans="4:21" ht="12.75">
      <c r="D383" s="156"/>
      <c r="E383" s="156"/>
      <c r="F383" s="156"/>
      <c r="G383" s="156"/>
      <c r="H383" s="156"/>
      <c r="I383" s="156"/>
      <c r="J383" s="156"/>
      <c r="K383" s="156"/>
      <c r="L383" s="156"/>
      <c r="M383" s="156"/>
      <c r="N383" s="156"/>
      <c r="O383" s="156"/>
      <c r="P383" s="156"/>
      <c r="Q383" s="156"/>
      <c r="R383" s="156"/>
      <c r="S383" s="156"/>
      <c r="T383" s="156"/>
      <c r="U383" s="156"/>
    </row>
    <row r="384" spans="4:21" ht="12.75">
      <c r="D384" s="156"/>
      <c r="E384" s="156"/>
      <c r="F384" s="156"/>
      <c r="G384" s="156"/>
      <c r="H384" s="156"/>
      <c r="I384" s="156"/>
      <c r="J384" s="156"/>
      <c r="K384" s="156"/>
      <c r="L384" s="156"/>
      <c r="M384" s="156"/>
      <c r="N384" s="156"/>
      <c r="O384" s="156"/>
      <c r="P384" s="156"/>
      <c r="Q384" s="156"/>
      <c r="R384" s="156"/>
      <c r="S384" s="156"/>
      <c r="T384" s="156"/>
      <c r="U384" s="156"/>
    </row>
    <row r="385" spans="4:21" ht="12.75">
      <c r="D385" s="156"/>
      <c r="E385" s="156"/>
      <c r="F385" s="156"/>
      <c r="G385" s="156"/>
      <c r="H385" s="156"/>
      <c r="I385" s="156"/>
      <c r="J385" s="156"/>
      <c r="K385" s="156"/>
      <c r="L385" s="156"/>
      <c r="M385" s="156"/>
      <c r="N385" s="156"/>
      <c r="O385" s="156"/>
      <c r="P385" s="156"/>
      <c r="Q385" s="156"/>
      <c r="R385" s="156"/>
      <c r="S385" s="156"/>
      <c r="T385" s="156"/>
      <c r="U385" s="156"/>
    </row>
    <row r="386" spans="4:21" ht="12.75">
      <c r="D386" s="156"/>
      <c r="E386" s="156"/>
      <c r="F386" s="156"/>
      <c r="G386" s="156"/>
      <c r="H386" s="156"/>
      <c r="I386" s="156"/>
      <c r="J386" s="156"/>
      <c r="K386" s="156"/>
      <c r="L386" s="156"/>
      <c r="M386" s="156"/>
      <c r="N386" s="156"/>
      <c r="O386" s="156"/>
      <c r="P386" s="156"/>
      <c r="Q386" s="156"/>
      <c r="R386" s="156"/>
      <c r="S386" s="156"/>
      <c r="T386" s="156"/>
      <c r="U386" s="156"/>
    </row>
    <row r="387" spans="4:21" ht="12.75">
      <c r="D387" s="156"/>
      <c r="E387" s="156"/>
      <c r="F387" s="156"/>
      <c r="G387" s="156"/>
      <c r="H387" s="156"/>
      <c r="I387" s="156"/>
      <c r="J387" s="156"/>
      <c r="K387" s="156"/>
      <c r="L387" s="156"/>
      <c r="M387" s="156"/>
      <c r="N387" s="156"/>
      <c r="O387" s="156"/>
      <c r="P387" s="156"/>
      <c r="Q387" s="156"/>
      <c r="R387" s="156"/>
      <c r="S387" s="156"/>
      <c r="T387" s="156"/>
      <c r="U387" s="156"/>
    </row>
    <row r="388" spans="4:21" ht="12.75">
      <c r="D388" s="156"/>
      <c r="E388" s="156"/>
      <c r="F388" s="156"/>
      <c r="G388" s="156"/>
      <c r="H388" s="156"/>
      <c r="I388" s="156"/>
      <c r="J388" s="156"/>
      <c r="K388" s="156"/>
      <c r="L388" s="156"/>
      <c r="M388" s="156"/>
      <c r="N388" s="156"/>
      <c r="O388" s="156"/>
      <c r="P388" s="156"/>
      <c r="Q388" s="156"/>
      <c r="R388" s="156"/>
      <c r="S388" s="156"/>
      <c r="T388" s="156"/>
      <c r="U388" s="156"/>
    </row>
    <row r="389" spans="4:21" ht="12.75">
      <c r="D389" s="156"/>
      <c r="E389" s="156"/>
      <c r="F389" s="156"/>
      <c r="G389" s="156"/>
      <c r="H389" s="156"/>
      <c r="I389" s="156"/>
      <c r="J389" s="156"/>
      <c r="K389" s="156"/>
      <c r="L389" s="156"/>
      <c r="M389" s="156"/>
      <c r="N389" s="156"/>
      <c r="O389" s="156"/>
      <c r="P389" s="156"/>
      <c r="Q389" s="156"/>
      <c r="R389" s="156"/>
      <c r="S389" s="156"/>
      <c r="T389" s="156"/>
      <c r="U389" s="156"/>
    </row>
    <row r="390" spans="4:21" ht="12.75">
      <c r="D390" s="156"/>
      <c r="E390" s="156"/>
      <c r="F390" s="156"/>
      <c r="G390" s="156"/>
      <c r="H390" s="156"/>
      <c r="I390" s="156"/>
      <c r="J390" s="156"/>
      <c r="K390" s="156"/>
      <c r="L390" s="156"/>
      <c r="M390" s="156"/>
      <c r="N390" s="156"/>
      <c r="O390" s="156"/>
      <c r="P390" s="156"/>
      <c r="Q390" s="156"/>
      <c r="R390" s="156"/>
      <c r="S390" s="156"/>
      <c r="T390" s="156"/>
      <c r="U390" s="156"/>
    </row>
    <row r="391" spans="4:21" ht="12.75">
      <c r="D391" s="156"/>
      <c r="E391" s="156"/>
      <c r="F391" s="156"/>
      <c r="G391" s="156"/>
      <c r="H391" s="156"/>
      <c r="I391" s="156"/>
      <c r="J391" s="156"/>
      <c r="K391" s="156"/>
      <c r="L391" s="156"/>
      <c r="M391" s="156"/>
      <c r="N391" s="156"/>
      <c r="O391" s="156"/>
      <c r="P391" s="156"/>
      <c r="Q391" s="156"/>
      <c r="R391" s="156"/>
      <c r="S391" s="156"/>
      <c r="T391" s="156"/>
      <c r="U391" s="156"/>
    </row>
    <row r="392" spans="4:21" ht="12.75">
      <c r="D392" s="156"/>
      <c r="E392" s="156"/>
      <c r="F392" s="156"/>
      <c r="G392" s="156"/>
      <c r="H392" s="156"/>
      <c r="I392" s="156"/>
      <c r="J392" s="156"/>
      <c r="K392" s="156"/>
      <c r="L392" s="156"/>
      <c r="M392" s="156"/>
      <c r="N392" s="156"/>
      <c r="O392" s="156"/>
      <c r="P392" s="156"/>
      <c r="Q392" s="156"/>
      <c r="R392" s="156"/>
      <c r="S392" s="156"/>
      <c r="T392" s="156"/>
      <c r="U392" s="156"/>
    </row>
    <row r="393" spans="4:21" ht="12.75">
      <c r="D393" s="156"/>
      <c r="E393" s="156"/>
      <c r="F393" s="156"/>
      <c r="G393" s="156"/>
      <c r="H393" s="156"/>
      <c r="I393" s="156"/>
      <c r="J393" s="156"/>
      <c r="K393" s="156"/>
      <c r="L393" s="156"/>
      <c r="M393" s="156"/>
      <c r="N393" s="156"/>
      <c r="O393" s="156"/>
      <c r="P393" s="156"/>
      <c r="Q393" s="156"/>
      <c r="R393" s="156"/>
      <c r="S393" s="156"/>
      <c r="T393" s="156"/>
      <c r="U393" s="156"/>
    </row>
    <row r="394" spans="4:21" ht="12.75">
      <c r="D394" s="156"/>
      <c r="E394" s="156"/>
      <c r="F394" s="156"/>
      <c r="G394" s="156"/>
      <c r="H394" s="156"/>
      <c r="I394" s="156"/>
      <c r="J394" s="156"/>
      <c r="K394" s="156"/>
      <c r="L394" s="156"/>
      <c r="M394" s="156"/>
      <c r="N394" s="156"/>
      <c r="O394" s="156"/>
      <c r="P394" s="156"/>
      <c r="Q394" s="156"/>
      <c r="R394" s="156"/>
      <c r="S394" s="156"/>
      <c r="T394" s="156"/>
      <c r="U394" s="156"/>
    </row>
    <row r="395" spans="4:21" ht="12.75">
      <c r="D395" s="156"/>
      <c r="E395" s="156"/>
      <c r="F395" s="156"/>
      <c r="G395" s="156"/>
      <c r="H395" s="156"/>
      <c r="I395" s="156"/>
      <c r="J395" s="156"/>
      <c r="K395" s="156"/>
      <c r="L395" s="156"/>
      <c r="M395" s="156"/>
      <c r="N395" s="156"/>
      <c r="O395" s="156"/>
      <c r="P395" s="156"/>
      <c r="Q395" s="156"/>
      <c r="R395" s="156"/>
      <c r="S395" s="156"/>
      <c r="T395" s="156"/>
      <c r="U395" s="156"/>
    </row>
    <row r="396" spans="4:21" ht="12.75">
      <c r="D396" s="156"/>
      <c r="E396" s="156"/>
      <c r="F396" s="156"/>
      <c r="G396" s="156"/>
      <c r="H396" s="156"/>
      <c r="I396" s="156"/>
      <c r="J396" s="156"/>
      <c r="K396" s="156"/>
      <c r="L396" s="156"/>
      <c r="M396" s="156"/>
      <c r="N396" s="156"/>
      <c r="O396" s="156"/>
      <c r="P396" s="156"/>
      <c r="Q396" s="156"/>
      <c r="R396" s="156"/>
      <c r="S396" s="156"/>
      <c r="T396" s="156"/>
      <c r="U396" s="156"/>
    </row>
    <row r="397" spans="4:21" ht="12.75">
      <c r="D397" s="156"/>
      <c r="E397" s="156"/>
      <c r="F397" s="156"/>
      <c r="G397" s="156"/>
      <c r="H397" s="156"/>
      <c r="I397" s="156"/>
      <c r="J397" s="156"/>
      <c r="K397" s="156"/>
      <c r="L397" s="156"/>
      <c r="M397" s="156"/>
      <c r="N397" s="156"/>
      <c r="O397" s="156"/>
      <c r="P397" s="156"/>
      <c r="Q397" s="156"/>
      <c r="R397" s="156"/>
      <c r="S397" s="156"/>
      <c r="T397" s="156"/>
      <c r="U397" s="156"/>
    </row>
    <row r="398" spans="4:21" ht="12.75">
      <c r="D398" s="156"/>
      <c r="E398" s="156"/>
      <c r="F398" s="156"/>
      <c r="G398" s="156"/>
      <c r="H398" s="156"/>
      <c r="I398" s="156"/>
      <c r="J398" s="156"/>
      <c r="K398" s="156"/>
      <c r="L398" s="156"/>
      <c r="M398" s="156"/>
      <c r="N398" s="156"/>
      <c r="O398" s="156"/>
      <c r="P398" s="156"/>
      <c r="Q398" s="156"/>
      <c r="R398" s="156"/>
      <c r="S398" s="156"/>
      <c r="T398" s="156"/>
      <c r="U398" s="156"/>
    </row>
    <row r="399" spans="4:21" ht="12.75">
      <c r="D399" s="156"/>
      <c r="E399" s="156"/>
      <c r="F399" s="156"/>
      <c r="G399" s="156"/>
      <c r="H399" s="156"/>
      <c r="I399" s="156"/>
      <c r="J399" s="156"/>
      <c r="K399" s="156"/>
      <c r="L399" s="156"/>
      <c r="M399" s="156"/>
      <c r="N399" s="156"/>
      <c r="O399" s="156"/>
      <c r="P399" s="156"/>
      <c r="Q399" s="156"/>
      <c r="R399" s="156"/>
      <c r="S399" s="156"/>
      <c r="T399" s="156"/>
      <c r="U399" s="156"/>
    </row>
    <row r="400" spans="4:21" ht="12.75">
      <c r="D400" s="156"/>
      <c r="E400" s="156"/>
      <c r="F400" s="156"/>
      <c r="G400" s="156"/>
      <c r="H400" s="156"/>
      <c r="I400" s="156"/>
      <c r="J400" s="156"/>
      <c r="K400" s="156"/>
      <c r="L400" s="156"/>
      <c r="M400" s="156"/>
      <c r="N400" s="156"/>
      <c r="O400" s="156"/>
      <c r="P400" s="156"/>
      <c r="Q400" s="156"/>
      <c r="R400" s="156"/>
      <c r="S400" s="156"/>
      <c r="T400" s="156"/>
      <c r="U400" s="156"/>
    </row>
    <row r="401" spans="4:21" ht="12.75">
      <c r="D401" s="156"/>
      <c r="E401" s="156"/>
      <c r="F401" s="156"/>
      <c r="G401" s="156"/>
      <c r="H401" s="156"/>
      <c r="I401" s="156"/>
      <c r="J401" s="156"/>
      <c r="K401" s="156"/>
      <c r="L401" s="156"/>
      <c r="M401" s="156"/>
      <c r="N401" s="156"/>
      <c r="O401" s="156"/>
      <c r="P401" s="156"/>
      <c r="Q401" s="156"/>
      <c r="R401" s="156"/>
      <c r="S401" s="156"/>
      <c r="T401" s="156"/>
      <c r="U401" s="156"/>
    </row>
    <row r="402" spans="4:21" ht="12.75">
      <c r="D402" s="156"/>
      <c r="E402" s="156"/>
      <c r="F402" s="156"/>
      <c r="G402" s="156"/>
      <c r="H402" s="156"/>
      <c r="I402" s="156"/>
      <c r="J402" s="156"/>
      <c r="K402" s="156"/>
      <c r="L402" s="156"/>
      <c r="M402" s="156"/>
      <c r="N402" s="156"/>
      <c r="O402" s="156"/>
      <c r="P402" s="156"/>
      <c r="Q402" s="156"/>
      <c r="R402" s="156"/>
      <c r="S402" s="156"/>
      <c r="T402" s="156"/>
      <c r="U402" s="156"/>
    </row>
    <row r="403" spans="4:21" ht="12.75">
      <c r="D403" s="156"/>
      <c r="E403" s="156"/>
      <c r="F403" s="156"/>
      <c r="G403" s="156"/>
      <c r="H403" s="156"/>
      <c r="I403" s="156"/>
      <c r="J403" s="156"/>
      <c r="K403" s="156"/>
      <c r="L403" s="156"/>
      <c r="M403" s="156"/>
      <c r="N403" s="156"/>
      <c r="O403" s="156"/>
      <c r="P403" s="156"/>
      <c r="Q403" s="156"/>
      <c r="R403" s="156"/>
      <c r="S403" s="156"/>
      <c r="T403" s="156"/>
      <c r="U403" s="156"/>
    </row>
    <row r="404" spans="4:21" ht="12.75">
      <c r="D404" s="156"/>
      <c r="E404" s="156"/>
      <c r="F404" s="156"/>
      <c r="G404" s="156"/>
      <c r="H404" s="156"/>
      <c r="I404" s="156"/>
      <c r="J404" s="156"/>
      <c r="K404" s="156"/>
      <c r="L404" s="156"/>
      <c r="M404" s="156"/>
      <c r="N404" s="156"/>
      <c r="O404" s="156"/>
      <c r="P404" s="156"/>
      <c r="Q404" s="156"/>
      <c r="R404" s="156"/>
      <c r="S404" s="156"/>
      <c r="T404" s="156"/>
      <c r="U404" s="156"/>
    </row>
    <row r="405" spans="4:21" ht="12.75">
      <c r="D405" s="156"/>
      <c r="E405" s="156"/>
      <c r="F405" s="156"/>
      <c r="G405" s="156"/>
      <c r="H405" s="156"/>
      <c r="I405" s="156"/>
      <c r="J405" s="156"/>
      <c r="K405" s="156"/>
      <c r="L405" s="156"/>
      <c r="M405" s="156"/>
      <c r="N405" s="156"/>
      <c r="O405" s="156"/>
      <c r="P405" s="156"/>
      <c r="Q405" s="156"/>
      <c r="R405" s="156"/>
      <c r="S405" s="156"/>
      <c r="T405" s="156"/>
      <c r="U405" s="156"/>
    </row>
    <row r="406" spans="4:21" ht="12.75">
      <c r="D406" s="156"/>
      <c r="E406" s="156"/>
      <c r="F406" s="156"/>
      <c r="G406" s="156"/>
      <c r="H406" s="156"/>
      <c r="I406" s="156"/>
      <c r="J406" s="156"/>
      <c r="K406" s="156"/>
      <c r="L406" s="156"/>
      <c r="M406" s="156"/>
      <c r="N406" s="156"/>
      <c r="O406" s="156"/>
      <c r="P406" s="156"/>
      <c r="Q406" s="156"/>
      <c r="R406" s="156"/>
      <c r="S406" s="156"/>
      <c r="T406" s="156"/>
      <c r="U406" s="156"/>
    </row>
    <row r="407" spans="4:21" ht="12.75">
      <c r="D407" s="156"/>
      <c r="E407" s="156"/>
      <c r="F407" s="156"/>
      <c r="G407" s="156"/>
      <c r="H407" s="156"/>
      <c r="I407" s="156"/>
      <c r="J407" s="156"/>
      <c r="K407" s="156"/>
      <c r="L407" s="156"/>
      <c r="M407" s="156"/>
      <c r="N407" s="156"/>
      <c r="O407" s="156"/>
      <c r="P407" s="156"/>
      <c r="Q407" s="156"/>
      <c r="R407" s="156"/>
      <c r="S407" s="156"/>
      <c r="T407" s="156"/>
      <c r="U407" s="156"/>
    </row>
    <row r="408" spans="4:21" ht="12.75">
      <c r="D408" s="156"/>
      <c r="E408" s="156"/>
      <c r="F408" s="156"/>
      <c r="G408" s="156"/>
      <c r="H408" s="156"/>
      <c r="I408" s="156"/>
      <c r="J408" s="156"/>
      <c r="K408" s="156"/>
      <c r="L408" s="156"/>
      <c r="M408" s="156"/>
      <c r="N408" s="156"/>
      <c r="O408" s="156"/>
      <c r="P408" s="156"/>
      <c r="Q408" s="156"/>
      <c r="R408" s="156"/>
      <c r="S408" s="156"/>
      <c r="T408" s="156"/>
      <c r="U408" s="156"/>
    </row>
    <row r="409" spans="4:21" ht="12.75">
      <c r="D409" s="156"/>
      <c r="E409" s="156"/>
      <c r="F409" s="156"/>
      <c r="G409" s="156"/>
      <c r="H409" s="156"/>
      <c r="I409" s="156"/>
      <c r="J409" s="156"/>
      <c r="K409" s="156"/>
      <c r="L409" s="156"/>
      <c r="M409" s="156"/>
      <c r="N409" s="156"/>
      <c r="O409" s="156"/>
      <c r="P409" s="156"/>
      <c r="Q409" s="156"/>
      <c r="R409" s="156"/>
      <c r="S409" s="156"/>
      <c r="T409" s="156"/>
      <c r="U409" s="156"/>
    </row>
    <row r="410" spans="4:21" ht="12.75">
      <c r="D410" s="156"/>
      <c r="E410" s="156"/>
      <c r="F410" s="156"/>
      <c r="G410" s="156"/>
      <c r="H410" s="156"/>
      <c r="I410" s="156"/>
      <c r="J410" s="156"/>
      <c r="K410" s="156"/>
      <c r="L410" s="156"/>
      <c r="M410" s="156"/>
      <c r="N410" s="156"/>
      <c r="O410" s="156"/>
      <c r="P410" s="156"/>
      <c r="Q410" s="156"/>
      <c r="R410" s="156"/>
      <c r="S410" s="156"/>
      <c r="T410" s="156"/>
      <c r="U410" s="156"/>
    </row>
    <row r="411" spans="4:21" ht="12.75">
      <c r="D411" s="156"/>
      <c r="E411" s="156"/>
      <c r="F411" s="156"/>
      <c r="G411" s="156"/>
      <c r="H411" s="156"/>
      <c r="I411" s="156"/>
      <c r="J411" s="156"/>
      <c r="K411" s="156"/>
      <c r="L411" s="156"/>
      <c r="M411" s="156"/>
      <c r="N411" s="156"/>
      <c r="O411" s="156"/>
      <c r="P411" s="156"/>
      <c r="Q411" s="156"/>
      <c r="R411" s="156"/>
      <c r="S411" s="156"/>
      <c r="T411" s="156"/>
      <c r="U411" s="156"/>
    </row>
    <row r="412" spans="4:21" ht="12.75">
      <c r="D412" s="156"/>
      <c r="E412" s="156"/>
      <c r="F412" s="156"/>
      <c r="G412" s="156"/>
      <c r="H412" s="156"/>
      <c r="I412" s="156"/>
      <c r="J412" s="156"/>
      <c r="K412" s="156"/>
      <c r="L412" s="156"/>
      <c r="M412" s="156"/>
      <c r="N412" s="156"/>
      <c r="O412" s="156"/>
      <c r="P412" s="156"/>
      <c r="Q412" s="156"/>
      <c r="R412" s="156"/>
      <c r="S412" s="156"/>
      <c r="T412" s="156"/>
      <c r="U412" s="156"/>
    </row>
    <row r="413" spans="4:21" ht="12.75">
      <c r="D413" s="156"/>
      <c r="E413" s="156"/>
      <c r="F413" s="156"/>
      <c r="G413" s="156"/>
      <c r="H413" s="156"/>
      <c r="I413" s="156"/>
      <c r="J413" s="156"/>
      <c r="K413" s="156"/>
      <c r="L413" s="156"/>
      <c r="M413" s="156"/>
      <c r="N413" s="156"/>
      <c r="O413" s="156"/>
      <c r="P413" s="156"/>
      <c r="Q413" s="156"/>
      <c r="R413" s="156"/>
      <c r="S413" s="156"/>
      <c r="T413" s="156"/>
      <c r="U413" s="156"/>
    </row>
    <row r="414" spans="4:21" ht="12.75">
      <c r="D414" s="156"/>
      <c r="E414" s="156"/>
      <c r="F414" s="156"/>
      <c r="G414" s="156"/>
      <c r="H414" s="156"/>
      <c r="I414" s="156"/>
      <c r="J414" s="156"/>
      <c r="K414" s="156"/>
      <c r="L414" s="156"/>
      <c r="M414" s="156"/>
      <c r="N414" s="156"/>
      <c r="O414" s="156"/>
      <c r="P414" s="156"/>
      <c r="Q414" s="156"/>
      <c r="R414" s="156"/>
      <c r="S414" s="156"/>
      <c r="T414" s="156"/>
      <c r="U414" s="156"/>
    </row>
    <row r="415" spans="4:21" ht="12.75">
      <c r="D415" s="156"/>
      <c r="E415" s="156"/>
      <c r="F415" s="156"/>
      <c r="G415" s="156"/>
      <c r="H415" s="156"/>
      <c r="I415" s="156"/>
      <c r="J415" s="156"/>
      <c r="K415" s="156"/>
      <c r="L415" s="156"/>
      <c r="M415" s="156"/>
      <c r="N415" s="156"/>
      <c r="O415" s="156"/>
      <c r="P415" s="156"/>
      <c r="Q415" s="156"/>
      <c r="R415" s="156"/>
      <c r="S415" s="156"/>
      <c r="T415" s="156"/>
      <c r="U415" s="156"/>
    </row>
    <row r="416" spans="4:21" ht="12.75">
      <c r="D416" s="156"/>
      <c r="E416" s="156"/>
      <c r="F416" s="156"/>
      <c r="G416" s="156"/>
      <c r="H416" s="156"/>
      <c r="I416" s="156"/>
      <c r="J416" s="156"/>
      <c r="K416" s="156"/>
      <c r="L416" s="156"/>
      <c r="M416" s="156"/>
      <c r="N416" s="156"/>
      <c r="O416" s="156"/>
      <c r="P416" s="156"/>
      <c r="Q416" s="156"/>
      <c r="R416" s="156"/>
      <c r="S416" s="156"/>
      <c r="T416" s="156"/>
      <c r="U416" s="156"/>
    </row>
    <row r="417" spans="4:21" ht="12.75">
      <c r="D417" s="156"/>
      <c r="E417" s="156"/>
      <c r="F417" s="156"/>
      <c r="G417" s="156"/>
      <c r="H417" s="156"/>
      <c r="I417" s="156"/>
      <c r="J417" s="156"/>
      <c r="K417" s="156"/>
      <c r="L417" s="156"/>
      <c r="M417" s="156"/>
      <c r="N417" s="156"/>
      <c r="O417" s="156"/>
      <c r="P417" s="156"/>
      <c r="Q417" s="156"/>
      <c r="R417" s="156"/>
      <c r="S417" s="156"/>
      <c r="T417" s="156"/>
      <c r="U417" s="156"/>
    </row>
    <row r="418" spans="4:21" ht="12.75">
      <c r="D418" s="156"/>
      <c r="E418" s="156"/>
      <c r="F418" s="156"/>
      <c r="G418" s="156"/>
      <c r="H418" s="156"/>
      <c r="I418" s="156"/>
      <c r="J418" s="156"/>
      <c r="K418" s="156"/>
      <c r="L418" s="156"/>
      <c r="M418" s="156"/>
      <c r="N418" s="156"/>
      <c r="O418" s="156"/>
      <c r="P418" s="156"/>
      <c r="Q418" s="156"/>
      <c r="R418" s="156"/>
      <c r="S418" s="156"/>
      <c r="T418" s="156"/>
      <c r="U418" s="156"/>
    </row>
    <row r="419" spans="4:21" ht="12.75">
      <c r="D419" s="156"/>
      <c r="E419" s="156"/>
      <c r="F419" s="156"/>
      <c r="G419" s="156"/>
      <c r="H419" s="156"/>
      <c r="I419" s="156"/>
      <c r="J419" s="156"/>
      <c r="K419" s="156"/>
      <c r="L419" s="156"/>
      <c r="M419" s="156"/>
      <c r="N419" s="156"/>
      <c r="O419" s="156"/>
      <c r="P419" s="156"/>
      <c r="Q419" s="156"/>
      <c r="R419" s="156"/>
      <c r="S419" s="156"/>
      <c r="T419" s="156"/>
      <c r="U419" s="156"/>
    </row>
    <row r="420" spans="4:21" ht="12.75">
      <c r="D420" s="156"/>
      <c r="E420" s="156"/>
      <c r="F420" s="156"/>
      <c r="G420" s="156"/>
      <c r="H420" s="156"/>
      <c r="I420" s="156"/>
      <c r="J420" s="156"/>
      <c r="K420" s="156"/>
      <c r="L420" s="156"/>
      <c r="M420" s="156"/>
      <c r="N420" s="156"/>
      <c r="O420" s="156"/>
      <c r="P420" s="156"/>
      <c r="Q420" s="156"/>
      <c r="R420" s="156"/>
      <c r="S420" s="156"/>
      <c r="T420" s="156"/>
      <c r="U420" s="156"/>
    </row>
    <row r="421" spans="4:21" ht="12.75">
      <c r="D421" s="156"/>
      <c r="E421" s="156"/>
      <c r="F421" s="156"/>
      <c r="G421" s="156"/>
      <c r="H421" s="156"/>
      <c r="I421" s="156"/>
      <c r="J421" s="156"/>
      <c r="K421" s="156"/>
      <c r="L421" s="156"/>
      <c r="M421" s="156"/>
      <c r="N421" s="156"/>
      <c r="O421" s="156"/>
      <c r="P421" s="156"/>
      <c r="Q421" s="156"/>
      <c r="R421" s="156"/>
      <c r="S421" s="156"/>
      <c r="T421" s="156"/>
      <c r="U421" s="156"/>
    </row>
    <row r="422" spans="4:21" ht="12.75">
      <c r="D422" s="156"/>
      <c r="E422" s="156"/>
      <c r="F422" s="156"/>
      <c r="G422" s="156"/>
      <c r="H422" s="156"/>
      <c r="I422" s="156"/>
      <c r="J422" s="156"/>
      <c r="K422" s="156"/>
      <c r="L422" s="156"/>
      <c r="M422" s="156"/>
      <c r="N422" s="156"/>
      <c r="O422" s="156"/>
      <c r="P422" s="156"/>
      <c r="Q422" s="156"/>
      <c r="R422" s="156"/>
      <c r="S422" s="156"/>
      <c r="T422" s="156"/>
      <c r="U422" s="156"/>
    </row>
    <row r="423" spans="4:21" ht="12.75">
      <c r="D423" s="156"/>
      <c r="E423" s="156"/>
      <c r="F423" s="156"/>
      <c r="G423" s="156"/>
      <c r="H423" s="156"/>
      <c r="I423" s="156"/>
      <c r="J423" s="156"/>
      <c r="K423" s="156"/>
      <c r="L423" s="156"/>
      <c r="M423" s="156"/>
      <c r="N423" s="156"/>
      <c r="O423" s="156"/>
      <c r="P423" s="156"/>
      <c r="Q423" s="156"/>
      <c r="R423" s="156"/>
      <c r="S423" s="156"/>
      <c r="T423" s="156"/>
      <c r="U423" s="156"/>
    </row>
    <row r="424" spans="4:21" ht="12.75">
      <c r="D424" s="156"/>
      <c r="E424" s="156"/>
      <c r="F424" s="156"/>
      <c r="G424" s="156"/>
      <c r="H424" s="156"/>
      <c r="I424" s="156"/>
      <c r="J424" s="156"/>
      <c r="K424" s="156"/>
      <c r="L424" s="156"/>
      <c r="M424" s="156"/>
      <c r="N424" s="156"/>
      <c r="O424" s="156"/>
      <c r="P424" s="156"/>
      <c r="Q424" s="156"/>
      <c r="R424" s="156"/>
      <c r="S424" s="156"/>
      <c r="T424" s="156"/>
      <c r="U424" s="156"/>
    </row>
    <row r="425" spans="4:21" ht="12.75">
      <c r="D425" s="156"/>
      <c r="E425" s="156"/>
      <c r="F425" s="156"/>
      <c r="G425" s="156"/>
      <c r="H425" s="156"/>
      <c r="I425" s="156"/>
      <c r="J425" s="156"/>
      <c r="K425" s="156"/>
      <c r="L425" s="156"/>
      <c r="M425" s="156"/>
      <c r="N425" s="156"/>
      <c r="O425" s="156"/>
      <c r="P425" s="156"/>
      <c r="Q425" s="156"/>
      <c r="R425" s="156"/>
      <c r="S425" s="156"/>
      <c r="T425" s="156"/>
      <c r="U425" s="156"/>
    </row>
    <row r="426" spans="4:21" ht="12.75">
      <c r="D426" s="156"/>
      <c r="E426" s="156"/>
      <c r="F426" s="156"/>
      <c r="G426" s="156"/>
      <c r="H426" s="156"/>
      <c r="I426" s="156"/>
      <c r="J426" s="156"/>
      <c r="K426" s="156"/>
      <c r="L426" s="156"/>
      <c r="M426" s="156"/>
      <c r="N426" s="156"/>
      <c r="O426" s="156"/>
      <c r="P426" s="156"/>
      <c r="Q426" s="156"/>
      <c r="R426" s="156"/>
      <c r="S426" s="156"/>
      <c r="T426" s="156"/>
      <c r="U426" s="156"/>
    </row>
    <row r="427" spans="4:21" ht="12.75">
      <c r="D427" s="156"/>
      <c r="E427" s="156"/>
      <c r="F427" s="156"/>
      <c r="G427" s="156"/>
      <c r="H427" s="156"/>
      <c r="I427" s="156"/>
      <c r="J427" s="156"/>
      <c r="K427" s="156"/>
      <c r="L427" s="156"/>
      <c r="M427" s="156"/>
      <c r="N427" s="156"/>
      <c r="O427" s="156"/>
      <c r="P427" s="156"/>
      <c r="Q427" s="156"/>
      <c r="R427" s="156"/>
      <c r="S427" s="156"/>
      <c r="T427" s="156"/>
      <c r="U427" s="156"/>
    </row>
    <row r="428" spans="4:21" ht="12.75">
      <c r="D428" s="156"/>
      <c r="E428" s="156"/>
      <c r="F428" s="156"/>
      <c r="G428" s="156"/>
      <c r="H428" s="156"/>
      <c r="I428" s="156"/>
      <c r="J428" s="156"/>
      <c r="K428" s="156"/>
      <c r="L428" s="156"/>
      <c r="M428" s="156"/>
      <c r="N428" s="156"/>
      <c r="O428" s="156"/>
      <c r="P428" s="156"/>
      <c r="Q428" s="156"/>
      <c r="R428" s="156"/>
      <c r="S428" s="156"/>
      <c r="T428" s="156"/>
      <c r="U428" s="156"/>
    </row>
    <row r="429" spans="4:21" ht="12.75">
      <c r="D429" s="156"/>
      <c r="E429" s="156"/>
      <c r="F429" s="156"/>
      <c r="G429" s="156"/>
      <c r="H429" s="156"/>
      <c r="I429" s="156"/>
      <c r="J429" s="156"/>
      <c r="K429" s="156"/>
      <c r="L429" s="156"/>
      <c r="M429" s="156"/>
      <c r="N429" s="156"/>
      <c r="O429" s="156"/>
      <c r="P429" s="156"/>
      <c r="Q429" s="156"/>
      <c r="R429" s="156"/>
      <c r="S429" s="156"/>
      <c r="T429" s="156"/>
      <c r="U429" s="156"/>
    </row>
    <row r="430" spans="4:21" ht="12.75">
      <c r="D430" s="156"/>
      <c r="E430" s="156"/>
      <c r="F430" s="156"/>
      <c r="G430" s="156"/>
      <c r="H430" s="156"/>
      <c r="I430" s="156"/>
      <c r="J430" s="156"/>
      <c r="K430" s="156"/>
      <c r="L430" s="156"/>
      <c r="M430" s="156"/>
      <c r="N430" s="156"/>
      <c r="O430" s="156"/>
      <c r="P430" s="156"/>
      <c r="Q430" s="156"/>
      <c r="R430" s="156"/>
      <c r="S430" s="156"/>
      <c r="T430" s="156"/>
      <c r="U430" s="156"/>
    </row>
    <row r="431" spans="4:21" ht="12.75">
      <c r="D431" s="156"/>
      <c r="E431" s="156"/>
      <c r="F431" s="156"/>
      <c r="G431" s="156"/>
      <c r="H431" s="156"/>
      <c r="I431" s="156"/>
      <c r="J431" s="156"/>
      <c r="K431" s="156"/>
      <c r="L431" s="156"/>
      <c r="M431" s="156"/>
      <c r="N431" s="156"/>
      <c r="O431" s="156"/>
      <c r="P431" s="156"/>
      <c r="Q431" s="156"/>
      <c r="R431" s="156"/>
      <c r="S431" s="156"/>
      <c r="T431" s="156"/>
      <c r="U431" s="156"/>
    </row>
    <row r="432" spans="4:21" ht="12.75">
      <c r="D432" s="156"/>
      <c r="E432" s="156"/>
      <c r="F432" s="156"/>
      <c r="G432" s="156"/>
      <c r="H432" s="156"/>
      <c r="I432" s="156"/>
      <c r="J432" s="156"/>
      <c r="K432" s="156"/>
      <c r="L432" s="156"/>
      <c r="M432" s="156"/>
      <c r="N432" s="156"/>
      <c r="O432" s="156"/>
      <c r="P432" s="156"/>
      <c r="Q432" s="156"/>
      <c r="R432" s="156"/>
      <c r="S432" s="156"/>
      <c r="T432" s="156"/>
      <c r="U432" s="156"/>
    </row>
    <row r="433" spans="4:21" ht="12.75">
      <c r="D433" s="156"/>
      <c r="E433" s="156"/>
      <c r="F433" s="156"/>
      <c r="G433" s="156"/>
      <c r="H433" s="156"/>
      <c r="I433" s="156"/>
      <c r="J433" s="156"/>
      <c r="K433" s="156"/>
      <c r="L433" s="156"/>
      <c r="M433" s="156"/>
      <c r="N433" s="156"/>
      <c r="O433" s="156"/>
      <c r="P433" s="156"/>
      <c r="Q433" s="156"/>
      <c r="R433" s="156"/>
      <c r="S433" s="156"/>
      <c r="T433" s="156"/>
      <c r="U433" s="156"/>
    </row>
    <row r="434" spans="4:21" ht="12.75">
      <c r="D434" s="156"/>
      <c r="E434" s="156"/>
      <c r="F434" s="156"/>
      <c r="G434" s="156"/>
      <c r="H434" s="156"/>
      <c r="I434" s="156"/>
      <c r="J434" s="156"/>
      <c r="K434" s="156"/>
      <c r="L434" s="156"/>
      <c r="M434" s="156"/>
      <c r="N434" s="156"/>
      <c r="O434" s="156"/>
      <c r="P434" s="156"/>
      <c r="Q434" s="156"/>
      <c r="R434" s="156"/>
      <c r="S434" s="156"/>
      <c r="T434" s="156"/>
      <c r="U434" s="156"/>
    </row>
    <row r="435" spans="4:21" ht="12.75">
      <c r="D435" s="156"/>
      <c r="E435" s="156"/>
      <c r="F435" s="156"/>
      <c r="G435" s="156"/>
      <c r="H435" s="156"/>
      <c r="I435" s="156"/>
      <c r="J435" s="156"/>
      <c r="K435" s="156"/>
      <c r="L435" s="156"/>
      <c r="M435" s="156"/>
      <c r="N435" s="156"/>
      <c r="O435" s="156"/>
      <c r="P435" s="156"/>
      <c r="Q435" s="156"/>
      <c r="R435" s="156"/>
      <c r="S435" s="156"/>
      <c r="T435" s="156"/>
      <c r="U435" s="156"/>
    </row>
    <row r="436" spans="4:21" ht="12.75">
      <c r="D436" s="156"/>
      <c r="E436" s="156"/>
      <c r="F436" s="156"/>
      <c r="G436" s="156"/>
      <c r="H436" s="156"/>
      <c r="I436" s="156"/>
      <c r="J436" s="156"/>
      <c r="K436" s="156"/>
      <c r="L436" s="156"/>
      <c r="M436" s="156"/>
      <c r="N436" s="156"/>
      <c r="O436" s="156"/>
      <c r="P436" s="156"/>
      <c r="Q436" s="156"/>
      <c r="R436" s="156"/>
      <c r="S436" s="156"/>
      <c r="T436" s="156"/>
      <c r="U436" s="156"/>
    </row>
    <row r="437" spans="4:21" ht="12.75">
      <c r="D437" s="156"/>
      <c r="E437" s="156"/>
      <c r="F437" s="156"/>
      <c r="G437" s="156"/>
      <c r="H437" s="156"/>
      <c r="I437" s="156"/>
      <c r="J437" s="156"/>
      <c r="K437" s="156"/>
      <c r="L437" s="156"/>
      <c r="M437" s="156"/>
      <c r="N437" s="156"/>
      <c r="O437" s="156"/>
      <c r="P437" s="156"/>
      <c r="Q437" s="156"/>
      <c r="R437" s="156"/>
      <c r="S437" s="156"/>
      <c r="T437" s="156"/>
      <c r="U437" s="156"/>
    </row>
    <row r="438" spans="4:21" ht="12.75">
      <c r="D438" s="156"/>
      <c r="E438" s="156"/>
      <c r="F438" s="156"/>
      <c r="G438" s="156"/>
      <c r="H438" s="156"/>
      <c r="I438" s="156"/>
      <c r="J438" s="156"/>
      <c r="K438" s="156"/>
      <c r="L438" s="156"/>
      <c r="M438" s="156"/>
      <c r="N438" s="156"/>
      <c r="O438" s="156"/>
      <c r="P438" s="156"/>
      <c r="Q438" s="156"/>
      <c r="R438" s="156"/>
      <c r="S438" s="156"/>
      <c r="T438" s="156"/>
      <c r="U438" s="156"/>
    </row>
    <row r="439" spans="4:21" ht="12.75">
      <c r="D439" s="156"/>
      <c r="E439" s="156"/>
      <c r="F439" s="156"/>
      <c r="G439" s="156"/>
      <c r="H439" s="156"/>
      <c r="I439" s="156"/>
      <c r="J439" s="156"/>
      <c r="K439" s="156"/>
      <c r="L439" s="156"/>
      <c r="M439" s="156"/>
      <c r="N439" s="156"/>
      <c r="O439" s="156"/>
      <c r="P439" s="156"/>
      <c r="Q439" s="156"/>
      <c r="R439" s="156"/>
      <c r="S439" s="156"/>
      <c r="T439" s="156"/>
      <c r="U439" s="156"/>
    </row>
    <row r="440" spans="4:21" ht="12.75">
      <c r="D440" s="156"/>
      <c r="E440" s="156"/>
      <c r="F440" s="156"/>
      <c r="G440" s="156"/>
      <c r="H440" s="156"/>
      <c r="I440" s="156"/>
      <c r="J440" s="156"/>
      <c r="K440" s="156"/>
      <c r="L440" s="156"/>
      <c r="M440" s="156"/>
      <c r="N440" s="156"/>
      <c r="O440" s="156"/>
      <c r="P440" s="156"/>
      <c r="Q440" s="156"/>
      <c r="R440" s="156"/>
      <c r="S440" s="156"/>
      <c r="T440" s="156"/>
      <c r="U440" s="156"/>
    </row>
    <row r="441" spans="4:21" ht="12.75">
      <c r="D441" s="156"/>
      <c r="E441" s="156"/>
      <c r="F441" s="156"/>
      <c r="G441" s="156"/>
      <c r="H441" s="156"/>
      <c r="I441" s="156"/>
      <c r="J441" s="156"/>
      <c r="K441" s="156"/>
      <c r="L441" s="156"/>
      <c r="M441" s="156"/>
      <c r="N441" s="156"/>
      <c r="O441" s="156"/>
      <c r="P441" s="156"/>
      <c r="Q441" s="156"/>
      <c r="R441" s="156"/>
      <c r="S441" s="156"/>
      <c r="T441" s="156"/>
      <c r="U441" s="156"/>
    </row>
    <row r="442" spans="4:21" ht="12.75">
      <c r="D442" s="156"/>
      <c r="E442" s="156"/>
      <c r="F442" s="156"/>
      <c r="G442" s="156"/>
      <c r="H442" s="156"/>
      <c r="I442" s="156"/>
      <c r="J442" s="156"/>
      <c r="K442" s="156"/>
      <c r="L442" s="156"/>
      <c r="M442" s="156"/>
      <c r="N442" s="156"/>
      <c r="O442" s="156"/>
      <c r="P442" s="156"/>
      <c r="Q442" s="156"/>
      <c r="R442" s="156"/>
      <c r="S442" s="156"/>
      <c r="T442" s="156"/>
      <c r="U442" s="156"/>
    </row>
    <row r="443" spans="4:21" ht="12.75">
      <c r="D443" s="156"/>
      <c r="E443" s="156"/>
      <c r="F443" s="156"/>
      <c r="G443" s="156"/>
      <c r="H443" s="156"/>
      <c r="I443" s="156"/>
      <c r="J443" s="156"/>
      <c r="K443" s="156"/>
      <c r="L443" s="156"/>
      <c r="M443" s="156"/>
      <c r="N443" s="156"/>
      <c r="O443" s="156"/>
      <c r="P443" s="156"/>
      <c r="Q443" s="156"/>
      <c r="R443" s="156"/>
      <c r="S443" s="156"/>
      <c r="T443" s="156"/>
      <c r="U443" s="156"/>
    </row>
    <row r="444" spans="4:21" ht="12.75">
      <c r="D444" s="156"/>
      <c r="E444" s="156"/>
      <c r="F444" s="156"/>
      <c r="G444" s="156"/>
      <c r="H444" s="156"/>
      <c r="I444" s="156"/>
      <c r="J444" s="156"/>
      <c r="K444" s="156"/>
      <c r="L444" s="156"/>
      <c r="M444" s="156"/>
      <c r="N444" s="156"/>
      <c r="O444" s="156"/>
      <c r="P444" s="156"/>
      <c r="Q444" s="156"/>
      <c r="R444" s="156"/>
      <c r="S444" s="156"/>
      <c r="T444" s="156"/>
      <c r="U444" s="156"/>
    </row>
    <row r="445" spans="4:21" ht="12.75">
      <c r="D445" s="156"/>
      <c r="E445" s="156"/>
      <c r="F445" s="156"/>
      <c r="G445" s="156"/>
      <c r="H445" s="156"/>
      <c r="I445" s="156"/>
      <c r="J445" s="156"/>
      <c r="K445" s="156"/>
      <c r="L445" s="156"/>
      <c r="M445" s="156"/>
      <c r="N445" s="156"/>
      <c r="O445" s="156"/>
      <c r="P445" s="156"/>
      <c r="Q445" s="156"/>
      <c r="R445" s="156"/>
      <c r="S445" s="156"/>
      <c r="T445" s="156"/>
      <c r="U445" s="156"/>
    </row>
    <row r="446" spans="4:21" ht="12.75">
      <c r="D446" s="156"/>
      <c r="E446" s="156"/>
      <c r="F446" s="156"/>
      <c r="G446" s="156"/>
      <c r="H446" s="156"/>
      <c r="I446" s="156"/>
      <c r="J446" s="156"/>
      <c r="K446" s="156"/>
      <c r="L446" s="156"/>
      <c r="M446" s="156"/>
      <c r="N446" s="156"/>
      <c r="O446" s="156"/>
      <c r="P446" s="156"/>
      <c r="Q446" s="156"/>
      <c r="R446" s="156"/>
      <c r="S446" s="156"/>
      <c r="T446" s="156"/>
      <c r="U446" s="156"/>
    </row>
    <row r="447" spans="4:21" ht="12.75">
      <c r="D447" s="156"/>
      <c r="E447" s="156"/>
      <c r="F447" s="156"/>
      <c r="G447" s="156"/>
      <c r="H447" s="156"/>
      <c r="I447" s="156"/>
      <c r="J447" s="156"/>
      <c r="K447" s="156"/>
      <c r="L447" s="156"/>
      <c r="M447" s="156"/>
      <c r="N447" s="156"/>
      <c r="O447" s="156"/>
      <c r="P447" s="156"/>
      <c r="Q447" s="156"/>
      <c r="R447" s="156"/>
      <c r="S447" s="156"/>
      <c r="T447" s="156"/>
      <c r="U447" s="156"/>
    </row>
    <row r="448" spans="4:21" ht="12.75">
      <c r="D448" s="156"/>
      <c r="E448" s="156"/>
      <c r="F448" s="156"/>
      <c r="G448" s="156"/>
      <c r="H448" s="156"/>
      <c r="I448" s="156"/>
      <c r="J448" s="156"/>
      <c r="K448" s="156"/>
      <c r="L448" s="156"/>
      <c r="M448" s="156"/>
      <c r="N448" s="156"/>
      <c r="O448" s="156"/>
      <c r="P448" s="156"/>
      <c r="Q448" s="156"/>
      <c r="R448" s="156"/>
      <c r="S448" s="156"/>
      <c r="T448" s="156"/>
      <c r="U448" s="156"/>
    </row>
    <row r="449" spans="4:21" ht="12.75">
      <c r="D449" s="156"/>
      <c r="E449" s="156"/>
      <c r="F449" s="156"/>
      <c r="G449" s="156"/>
      <c r="H449" s="156"/>
      <c r="I449" s="156"/>
      <c r="J449" s="156"/>
      <c r="K449" s="156"/>
      <c r="L449" s="156"/>
      <c r="M449" s="156"/>
      <c r="N449" s="156"/>
      <c r="O449" s="156"/>
      <c r="P449" s="156"/>
      <c r="Q449" s="156"/>
      <c r="R449" s="156"/>
      <c r="S449" s="156"/>
      <c r="T449" s="156"/>
      <c r="U449" s="156"/>
    </row>
    <row r="450" spans="4:21" ht="12.75">
      <c r="D450" s="156"/>
      <c r="E450" s="156"/>
      <c r="F450" s="156"/>
      <c r="G450" s="156"/>
      <c r="H450" s="156"/>
      <c r="I450" s="156"/>
      <c r="J450" s="156"/>
      <c r="K450" s="156"/>
      <c r="L450" s="156"/>
      <c r="M450" s="156"/>
      <c r="N450" s="156"/>
      <c r="O450" s="156"/>
      <c r="P450" s="156"/>
      <c r="Q450" s="156"/>
      <c r="R450" s="156"/>
      <c r="S450" s="156"/>
      <c r="T450" s="156"/>
      <c r="U450" s="156"/>
    </row>
    <row r="451" spans="4:21" ht="12.75">
      <c r="D451" s="156"/>
      <c r="E451" s="156"/>
      <c r="F451" s="156"/>
      <c r="G451" s="156"/>
      <c r="H451" s="156"/>
      <c r="I451" s="156"/>
      <c r="J451" s="156"/>
      <c r="K451" s="156"/>
      <c r="L451" s="156"/>
      <c r="M451" s="156"/>
      <c r="N451" s="156"/>
      <c r="O451" s="156"/>
      <c r="P451" s="156"/>
      <c r="Q451" s="156"/>
      <c r="R451" s="156"/>
      <c r="S451" s="156"/>
      <c r="T451" s="156"/>
      <c r="U451" s="156"/>
    </row>
    <row r="452" spans="4:21" ht="12.75">
      <c r="D452" s="156"/>
      <c r="E452" s="156"/>
      <c r="F452" s="156"/>
      <c r="G452" s="156"/>
      <c r="H452" s="156"/>
      <c r="I452" s="156"/>
      <c r="J452" s="156"/>
      <c r="K452" s="156"/>
      <c r="L452" s="156"/>
      <c r="M452" s="156"/>
      <c r="N452" s="156"/>
      <c r="O452" s="156"/>
      <c r="P452" s="156"/>
      <c r="Q452" s="156"/>
      <c r="R452" s="156"/>
      <c r="S452" s="156"/>
      <c r="T452" s="156"/>
      <c r="U452" s="156"/>
    </row>
    <row r="453" spans="4:21" ht="12.75">
      <c r="D453" s="156"/>
      <c r="E453" s="156"/>
      <c r="F453" s="156"/>
      <c r="G453" s="156"/>
      <c r="H453" s="156"/>
      <c r="I453" s="156"/>
      <c r="J453" s="156"/>
      <c r="K453" s="156"/>
      <c r="L453" s="156"/>
      <c r="M453" s="156"/>
      <c r="N453" s="156"/>
      <c r="O453" s="156"/>
      <c r="P453" s="156"/>
      <c r="Q453" s="156"/>
      <c r="R453" s="156"/>
      <c r="S453" s="156"/>
      <c r="T453" s="156"/>
      <c r="U453" s="156"/>
    </row>
    <row r="454" spans="4:21" ht="12.75">
      <c r="D454" s="156"/>
      <c r="E454" s="156"/>
      <c r="F454" s="156"/>
      <c r="G454" s="156"/>
      <c r="H454" s="156"/>
      <c r="I454" s="156"/>
      <c r="J454" s="156"/>
      <c r="K454" s="156"/>
      <c r="L454" s="156"/>
      <c r="M454" s="156"/>
      <c r="N454" s="156"/>
      <c r="O454" s="156"/>
      <c r="P454" s="156"/>
      <c r="Q454" s="156"/>
      <c r="R454" s="156"/>
      <c r="S454" s="156"/>
      <c r="T454" s="156"/>
      <c r="U454" s="156"/>
    </row>
    <row r="455" spans="4:21" ht="12.75">
      <c r="D455" s="156"/>
      <c r="E455" s="156"/>
      <c r="F455" s="156"/>
      <c r="G455" s="156"/>
      <c r="H455" s="156"/>
      <c r="I455" s="156"/>
      <c r="J455" s="156"/>
      <c r="K455" s="156"/>
      <c r="L455" s="156"/>
      <c r="M455" s="156"/>
      <c r="N455" s="156"/>
      <c r="O455" s="156"/>
      <c r="P455" s="156"/>
      <c r="Q455" s="156"/>
      <c r="R455" s="156"/>
      <c r="S455" s="156"/>
      <c r="T455" s="156"/>
      <c r="U455" s="156"/>
    </row>
    <row r="456" spans="4:21" ht="12.75">
      <c r="D456" s="156"/>
      <c r="E456" s="156"/>
      <c r="F456" s="156"/>
      <c r="G456" s="156"/>
      <c r="H456" s="156"/>
      <c r="I456" s="156"/>
      <c r="J456" s="156"/>
      <c r="K456" s="156"/>
      <c r="L456" s="156"/>
      <c r="M456" s="156"/>
      <c r="N456" s="156"/>
      <c r="O456" s="156"/>
      <c r="P456" s="156"/>
      <c r="Q456" s="156"/>
      <c r="R456" s="156"/>
      <c r="S456" s="156"/>
      <c r="T456" s="156"/>
      <c r="U456" s="156"/>
    </row>
    <row r="457" spans="4:21" ht="12.75">
      <c r="D457" s="156"/>
      <c r="E457" s="156"/>
      <c r="F457" s="156"/>
      <c r="G457" s="156"/>
      <c r="H457" s="156"/>
      <c r="I457" s="156"/>
      <c r="J457" s="156"/>
      <c r="K457" s="156"/>
      <c r="L457" s="156"/>
      <c r="M457" s="156"/>
      <c r="N457" s="156"/>
      <c r="O457" s="156"/>
      <c r="P457" s="156"/>
      <c r="Q457" s="156"/>
      <c r="R457" s="156"/>
      <c r="S457" s="156"/>
      <c r="T457" s="156"/>
      <c r="U457" s="156"/>
    </row>
    <row r="458" spans="4:21" ht="12.75">
      <c r="D458" s="156"/>
      <c r="E458" s="156"/>
      <c r="F458" s="156"/>
      <c r="G458" s="156"/>
      <c r="H458" s="156"/>
      <c r="I458" s="156"/>
      <c r="J458" s="156"/>
      <c r="K458" s="156"/>
      <c r="L458" s="156"/>
      <c r="M458" s="156"/>
      <c r="N458" s="156"/>
      <c r="O458" s="156"/>
      <c r="P458" s="156"/>
      <c r="Q458" s="156"/>
      <c r="R458" s="156"/>
      <c r="S458" s="156"/>
      <c r="T458" s="156"/>
      <c r="U458" s="156"/>
    </row>
    <row r="459" spans="4:21" ht="12.75">
      <c r="D459" s="156"/>
      <c r="E459" s="156"/>
      <c r="F459" s="156"/>
      <c r="G459" s="156"/>
      <c r="H459" s="156"/>
      <c r="I459" s="156"/>
      <c r="J459" s="156"/>
      <c r="K459" s="156"/>
      <c r="L459" s="156"/>
      <c r="M459" s="156"/>
      <c r="N459" s="156"/>
      <c r="O459" s="156"/>
      <c r="P459" s="156"/>
      <c r="Q459" s="156"/>
      <c r="R459" s="156"/>
      <c r="S459" s="156"/>
      <c r="T459" s="156"/>
      <c r="U459" s="156"/>
    </row>
    <row r="460" spans="4:21" ht="12.75">
      <c r="D460" s="156"/>
      <c r="E460" s="156"/>
      <c r="F460" s="156"/>
      <c r="G460" s="156"/>
      <c r="H460" s="156"/>
      <c r="I460" s="156"/>
      <c r="J460" s="156"/>
      <c r="K460" s="156"/>
      <c r="L460" s="156"/>
      <c r="M460" s="156"/>
      <c r="N460" s="156"/>
      <c r="O460" s="156"/>
      <c r="P460" s="156"/>
      <c r="Q460" s="156"/>
      <c r="R460" s="156"/>
      <c r="S460" s="156"/>
      <c r="T460" s="156"/>
      <c r="U460" s="156"/>
    </row>
    <row r="461" spans="4:21" ht="12.75">
      <c r="D461" s="156"/>
      <c r="E461" s="156"/>
      <c r="F461" s="156"/>
      <c r="G461" s="156"/>
      <c r="H461" s="156"/>
      <c r="I461" s="156"/>
      <c r="J461" s="156"/>
      <c r="K461" s="156"/>
      <c r="L461" s="156"/>
      <c r="M461" s="156"/>
      <c r="N461" s="156"/>
      <c r="O461" s="156"/>
      <c r="P461" s="156"/>
      <c r="Q461" s="156"/>
      <c r="R461" s="156"/>
      <c r="S461" s="156"/>
      <c r="T461" s="156"/>
      <c r="U461" s="156"/>
    </row>
    <row r="462" spans="4:21" ht="12.75">
      <c r="D462" s="156"/>
      <c r="E462" s="156"/>
      <c r="F462" s="156"/>
      <c r="G462" s="156"/>
      <c r="H462" s="156"/>
      <c r="I462" s="156"/>
      <c r="J462" s="156"/>
      <c r="K462" s="156"/>
      <c r="L462" s="156"/>
      <c r="M462" s="156"/>
      <c r="N462" s="156"/>
      <c r="O462" s="156"/>
      <c r="P462" s="156"/>
      <c r="Q462" s="156"/>
      <c r="R462" s="156"/>
      <c r="S462" s="156"/>
      <c r="T462" s="156"/>
      <c r="U462" s="156"/>
    </row>
    <row r="463" spans="4:21" ht="12.75">
      <c r="D463" s="156"/>
      <c r="E463" s="156"/>
      <c r="F463" s="156"/>
      <c r="G463" s="156"/>
      <c r="H463" s="156"/>
      <c r="I463" s="156"/>
      <c r="J463" s="156"/>
      <c r="K463" s="156"/>
      <c r="L463" s="156"/>
      <c r="M463" s="156"/>
      <c r="N463" s="156"/>
      <c r="O463" s="156"/>
      <c r="P463" s="156"/>
      <c r="Q463" s="156"/>
      <c r="R463" s="156"/>
      <c r="S463" s="156"/>
      <c r="T463" s="156"/>
      <c r="U463" s="156"/>
    </row>
    <row r="464" spans="4:21" ht="12.75">
      <c r="D464" s="156"/>
      <c r="E464" s="156"/>
      <c r="F464" s="156"/>
      <c r="G464" s="156"/>
      <c r="H464" s="156"/>
      <c r="I464" s="156"/>
      <c r="J464" s="156"/>
      <c r="K464" s="156"/>
      <c r="L464" s="156"/>
      <c r="M464" s="156"/>
      <c r="N464" s="156"/>
      <c r="O464" s="156"/>
      <c r="P464" s="156"/>
      <c r="Q464" s="156"/>
      <c r="R464" s="156"/>
      <c r="S464" s="156"/>
      <c r="T464" s="156"/>
      <c r="U464" s="156"/>
    </row>
    <row r="465" spans="4:21" ht="12.75">
      <c r="D465" s="156"/>
      <c r="E465" s="156"/>
      <c r="F465" s="156"/>
      <c r="G465" s="156"/>
      <c r="H465" s="156"/>
      <c r="I465" s="156"/>
      <c r="J465" s="156"/>
      <c r="K465" s="156"/>
      <c r="L465" s="156"/>
      <c r="M465" s="156"/>
      <c r="N465" s="156"/>
      <c r="O465" s="156"/>
      <c r="P465" s="156"/>
      <c r="Q465" s="156"/>
      <c r="R465" s="156"/>
      <c r="S465" s="156"/>
      <c r="T465" s="156"/>
      <c r="U465" s="156"/>
    </row>
    <row r="466" spans="4:21" ht="12.75">
      <c r="D466" s="156"/>
      <c r="E466" s="156"/>
      <c r="F466" s="156"/>
      <c r="G466" s="156"/>
      <c r="H466" s="156"/>
      <c r="I466" s="156"/>
      <c r="J466" s="156"/>
      <c r="K466" s="156"/>
      <c r="L466" s="156"/>
      <c r="M466" s="156"/>
      <c r="N466" s="156"/>
      <c r="O466" s="156"/>
      <c r="P466" s="156"/>
      <c r="Q466" s="156"/>
      <c r="R466" s="156"/>
      <c r="S466" s="156"/>
      <c r="T466" s="156"/>
      <c r="U466" s="156"/>
    </row>
    <row r="467" spans="4:21" ht="12.75">
      <c r="D467" s="156"/>
      <c r="E467" s="156"/>
      <c r="F467" s="156"/>
      <c r="G467" s="156"/>
      <c r="H467" s="156"/>
      <c r="I467" s="156"/>
      <c r="J467" s="156"/>
      <c r="K467" s="156"/>
      <c r="L467" s="156"/>
      <c r="M467" s="156"/>
      <c r="N467" s="156"/>
      <c r="O467" s="156"/>
      <c r="P467" s="156"/>
      <c r="Q467" s="156"/>
      <c r="R467" s="156"/>
      <c r="S467" s="156"/>
      <c r="T467" s="156"/>
      <c r="U467" s="156"/>
    </row>
    <row r="468" spans="4:21" ht="12.75">
      <c r="D468" s="156"/>
      <c r="E468" s="156"/>
      <c r="F468" s="156"/>
      <c r="G468" s="156"/>
      <c r="H468" s="156"/>
      <c r="I468" s="156"/>
      <c r="J468" s="156"/>
      <c r="K468" s="156"/>
      <c r="L468" s="156"/>
      <c r="M468" s="156"/>
      <c r="N468" s="156"/>
      <c r="O468" s="156"/>
      <c r="P468" s="156"/>
      <c r="Q468" s="156"/>
      <c r="R468" s="156"/>
      <c r="S468" s="156"/>
      <c r="T468" s="156"/>
      <c r="U468" s="156"/>
    </row>
    <row r="469" spans="4:21" ht="12.75">
      <c r="D469" s="156"/>
      <c r="E469" s="156"/>
      <c r="F469" s="156"/>
      <c r="G469" s="156"/>
      <c r="H469" s="156"/>
      <c r="I469" s="156"/>
      <c r="J469" s="156"/>
      <c r="K469" s="156"/>
      <c r="L469" s="156"/>
      <c r="M469" s="156"/>
      <c r="N469" s="156"/>
      <c r="O469" s="156"/>
      <c r="P469" s="156"/>
      <c r="Q469" s="156"/>
      <c r="R469" s="156"/>
      <c r="S469" s="156"/>
      <c r="T469" s="156"/>
      <c r="U469" s="156"/>
    </row>
    <row r="470" spans="4:21" ht="12.75">
      <c r="D470" s="156"/>
      <c r="E470" s="156"/>
      <c r="F470" s="156"/>
      <c r="G470" s="156"/>
      <c r="H470" s="156"/>
      <c r="I470" s="156"/>
      <c r="J470" s="156"/>
      <c r="K470" s="156"/>
      <c r="L470" s="156"/>
      <c r="M470" s="156"/>
      <c r="N470" s="156"/>
      <c r="O470" s="156"/>
      <c r="P470" s="156"/>
      <c r="Q470" s="156"/>
      <c r="R470" s="156"/>
      <c r="S470" s="156"/>
      <c r="T470" s="156"/>
      <c r="U470" s="156"/>
    </row>
    <row r="471" spans="4:21" ht="12.75">
      <c r="D471" s="156"/>
      <c r="E471" s="156"/>
      <c r="F471" s="156"/>
      <c r="G471" s="156"/>
      <c r="H471" s="156"/>
      <c r="I471" s="156"/>
      <c r="J471" s="156"/>
      <c r="K471" s="156"/>
      <c r="L471" s="156"/>
      <c r="M471" s="156"/>
      <c r="N471" s="156"/>
      <c r="O471" s="156"/>
      <c r="P471" s="156"/>
      <c r="Q471" s="156"/>
      <c r="R471" s="156"/>
      <c r="S471" s="156"/>
      <c r="T471" s="156"/>
      <c r="U471" s="156"/>
    </row>
    <row r="472" spans="4:21" ht="12.75">
      <c r="D472" s="156"/>
      <c r="E472" s="156"/>
      <c r="F472" s="156"/>
      <c r="G472" s="156"/>
      <c r="H472" s="156"/>
      <c r="I472" s="156"/>
      <c r="J472" s="156"/>
      <c r="K472" s="156"/>
      <c r="L472" s="156"/>
      <c r="M472" s="156"/>
      <c r="N472" s="156"/>
      <c r="O472" s="156"/>
      <c r="P472" s="156"/>
      <c r="Q472" s="156"/>
      <c r="R472" s="156"/>
      <c r="S472" s="156"/>
      <c r="T472" s="156"/>
      <c r="U472" s="156"/>
    </row>
    <row r="473" spans="4:21" ht="12.75">
      <c r="D473" s="156"/>
      <c r="E473" s="156"/>
      <c r="F473" s="156"/>
      <c r="G473" s="156"/>
      <c r="H473" s="156"/>
      <c r="I473" s="156"/>
      <c r="J473" s="156"/>
      <c r="K473" s="156"/>
      <c r="L473" s="156"/>
      <c r="M473" s="156"/>
      <c r="N473" s="156"/>
      <c r="O473" s="156"/>
      <c r="P473" s="156"/>
      <c r="Q473" s="156"/>
      <c r="R473" s="156"/>
      <c r="S473" s="156"/>
      <c r="T473" s="156"/>
      <c r="U473" s="156"/>
    </row>
    <row r="474" spans="4:21" ht="12.75">
      <c r="D474" s="156"/>
      <c r="E474" s="156"/>
      <c r="F474" s="156"/>
      <c r="G474" s="156"/>
      <c r="H474" s="156"/>
      <c r="I474" s="156"/>
      <c r="J474" s="156"/>
      <c r="K474" s="156"/>
      <c r="L474" s="156"/>
      <c r="M474" s="156"/>
      <c r="N474" s="156"/>
      <c r="O474" s="156"/>
      <c r="P474" s="156"/>
      <c r="Q474" s="156"/>
      <c r="R474" s="156"/>
      <c r="S474" s="156"/>
      <c r="T474" s="156"/>
      <c r="U474" s="156"/>
    </row>
    <row r="475" spans="4:21" ht="12.75">
      <c r="D475" s="156"/>
      <c r="E475" s="156"/>
      <c r="F475" s="156"/>
      <c r="G475" s="156"/>
      <c r="H475" s="156"/>
      <c r="I475" s="156"/>
      <c r="J475" s="156"/>
      <c r="K475" s="156"/>
      <c r="L475" s="156"/>
      <c r="M475" s="156"/>
      <c r="N475" s="156"/>
      <c r="O475" s="156"/>
      <c r="P475" s="156"/>
      <c r="Q475" s="156"/>
      <c r="R475" s="156"/>
      <c r="S475" s="156"/>
      <c r="T475" s="156"/>
      <c r="U475" s="156"/>
    </row>
    <row r="476" spans="4:21" ht="12.75">
      <c r="D476" s="156"/>
      <c r="E476" s="156"/>
      <c r="F476" s="156"/>
      <c r="G476" s="156"/>
      <c r="H476" s="156"/>
      <c r="I476" s="156"/>
      <c r="J476" s="156"/>
      <c r="K476" s="156"/>
      <c r="L476" s="156"/>
      <c r="M476" s="156"/>
      <c r="N476" s="156"/>
      <c r="O476" s="156"/>
      <c r="P476" s="156"/>
      <c r="Q476" s="156"/>
      <c r="R476" s="156"/>
      <c r="S476" s="156"/>
      <c r="T476" s="156"/>
      <c r="U476" s="156"/>
    </row>
    <row r="477" spans="4:21" ht="12.75">
      <c r="D477" s="156"/>
      <c r="E477" s="156"/>
      <c r="F477" s="156"/>
      <c r="G477" s="156"/>
      <c r="H477" s="156"/>
      <c r="I477" s="156"/>
      <c r="J477" s="156"/>
      <c r="K477" s="156"/>
      <c r="L477" s="156"/>
      <c r="M477" s="156"/>
      <c r="N477" s="156"/>
      <c r="O477" s="156"/>
      <c r="P477" s="156"/>
      <c r="Q477" s="156"/>
      <c r="R477" s="156"/>
      <c r="S477" s="156"/>
      <c r="T477" s="156"/>
      <c r="U477" s="156"/>
    </row>
    <row r="478" spans="4:21" ht="12.75">
      <c r="D478" s="156"/>
      <c r="E478" s="156"/>
      <c r="F478" s="156"/>
      <c r="G478" s="156"/>
      <c r="H478" s="156"/>
      <c r="I478" s="156"/>
      <c r="J478" s="156"/>
      <c r="K478" s="156"/>
      <c r="L478" s="156"/>
      <c r="M478" s="156"/>
      <c r="N478" s="156"/>
      <c r="O478" s="156"/>
      <c r="P478" s="156"/>
      <c r="Q478" s="156"/>
      <c r="R478" s="156"/>
      <c r="S478" s="156"/>
      <c r="T478" s="156"/>
      <c r="U478" s="156"/>
    </row>
    <row r="479" spans="4:21" ht="12.75">
      <c r="D479" s="156"/>
      <c r="E479" s="156"/>
      <c r="F479" s="156"/>
      <c r="G479" s="156"/>
      <c r="H479" s="156"/>
      <c r="I479" s="156"/>
      <c r="J479" s="156"/>
      <c r="K479" s="156"/>
      <c r="L479" s="156"/>
      <c r="M479" s="156"/>
      <c r="N479" s="156"/>
      <c r="O479" s="156"/>
      <c r="P479" s="156"/>
      <c r="Q479" s="156"/>
      <c r="R479" s="156"/>
      <c r="S479" s="156"/>
      <c r="T479" s="156"/>
      <c r="U479" s="156"/>
    </row>
    <row r="480" spans="4:21" ht="12.75">
      <c r="D480" s="156"/>
      <c r="E480" s="156"/>
      <c r="F480" s="156"/>
      <c r="G480" s="156"/>
      <c r="H480" s="156"/>
      <c r="I480" s="156"/>
      <c r="J480" s="156"/>
      <c r="K480" s="156"/>
      <c r="L480" s="156"/>
      <c r="M480" s="156"/>
      <c r="N480" s="156"/>
      <c r="O480" s="156"/>
      <c r="P480" s="156"/>
      <c r="Q480" s="156"/>
      <c r="R480" s="156"/>
      <c r="S480" s="156"/>
      <c r="T480" s="156"/>
      <c r="U480" s="156"/>
    </row>
    <row r="481" spans="4:21" ht="12.75">
      <c r="D481" s="156"/>
      <c r="E481" s="156"/>
      <c r="F481" s="156"/>
      <c r="G481" s="156"/>
      <c r="H481" s="156"/>
      <c r="I481" s="156"/>
      <c r="J481" s="156"/>
      <c r="K481" s="156"/>
      <c r="L481" s="156"/>
      <c r="M481" s="156"/>
      <c r="N481" s="156"/>
      <c r="O481" s="156"/>
      <c r="P481" s="156"/>
      <c r="Q481" s="156"/>
      <c r="R481" s="156"/>
      <c r="S481" s="156"/>
      <c r="T481" s="156"/>
      <c r="U481" s="156"/>
    </row>
    <row r="482" spans="4:21" ht="12.75">
      <c r="D482" s="156"/>
      <c r="E482" s="156"/>
      <c r="F482" s="156"/>
      <c r="G482" s="156"/>
      <c r="H482" s="156"/>
      <c r="I482" s="156"/>
      <c r="J482" s="156"/>
      <c r="K482" s="156"/>
      <c r="L482" s="156"/>
      <c r="M482" s="156"/>
      <c r="N482" s="156"/>
      <c r="O482" s="156"/>
      <c r="P482" s="156"/>
      <c r="Q482" s="156"/>
      <c r="R482" s="156"/>
      <c r="S482" s="156"/>
      <c r="T482" s="156"/>
      <c r="U482" s="156"/>
    </row>
    <row r="483" spans="4:21" ht="12.75">
      <c r="D483" s="156"/>
      <c r="E483" s="156"/>
      <c r="F483" s="156"/>
      <c r="G483" s="156"/>
      <c r="H483" s="156"/>
      <c r="I483" s="156"/>
      <c r="J483" s="156"/>
      <c r="K483" s="156"/>
      <c r="L483" s="156"/>
      <c r="M483" s="156"/>
      <c r="N483" s="156"/>
      <c r="O483" s="156"/>
      <c r="P483" s="156"/>
      <c r="Q483" s="156"/>
      <c r="R483" s="156"/>
      <c r="S483" s="156"/>
      <c r="T483" s="156"/>
      <c r="U483" s="156"/>
    </row>
    <row r="484" spans="4:21" ht="12.75">
      <c r="D484" s="156"/>
      <c r="E484" s="156"/>
      <c r="F484" s="156"/>
      <c r="G484" s="156"/>
      <c r="H484" s="156"/>
      <c r="I484" s="156"/>
      <c r="J484" s="156"/>
      <c r="K484" s="156"/>
      <c r="L484" s="156"/>
      <c r="M484" s="156"/>
      <c r="N484" s="156"/>
      <c r="O484" s="156"/>
      <c r="P484" s="156"/>
      <c r="Q484" s="156"/>
      <c r="R484" s="156"/>
      <c r="S484" s="156"/>
      <c r="T484" s="156"/>
      <c r="U484" s="156"/>
    </row>
    <row r="485" spans="4:21" ht="12.75">
      <c r="D485" s="156"/>
      <c r="E485" s="156"/>
      <c r="F485" s="156"/>
      <c r="G485" s="156"/>
      <c r="H485" s="156"/>
      <c r="I485" s="156"/>
      <c r="J485" s="156"/>
      <c r="K485" s="156"/>
      <c r="L485" s="156"/>
      <c r="M485" s="156"/>
      <c r="N485" s="156"/>
      <c r="O485" s="156"/>
      <c r="P485" s="156"/>
      <c r="Q485" s="156"/>
      <c r="R485" s="156"/>
      <c r="S485" s="156"/>
      <c r="T485" s="156"/>
      <c r="U485" s="156"/>
    </row>
    <row r="486" spans="4:21" ht="12.75">
      <c r="D486" s="156"/>
      <c r="E486" s="156"/>
      <c r="F486" s="156"/>
      <c r="G486" s="156"/>
      <c r="H486" s="156"/>
      <c r="I486" s="156"/>
      <c r="J486" s="156"/>
      <c r="K486" s="156"/>
      <c r="L486" s="156"/>
      <c r="M486" s="156"/>
      <c r="N486" s="156"/>
      <c r="O486" s="156"/>
      <c r="P486" s="156"/>
      <c r="Q486" s="156"/>
      <c r="R486" s="156"/>
      <c r="S486" s="156"/>
      <c r="T486" s="156"/>
      <c r="U486" s="156"/>
    </row>
    <row r="487" spans="4:21" ht="12.75">
      <c r="D487" s="156"/>
      <c r="E487" s="156"/>
      <c r="F487" s="156"/>
      <c r="G487" s="156"/>
      <c r="H487" s="156"/>
      <c r="I487" s="156"/>
      <c r="J487" s="156"/>
      <c r="K487" s="156"/>
      <c r="L487" s="156"/>
      <c r="M487" s="156"/>
      <c r="N487" s="156"/>
      <c r="O487" s="156"/>
      <c r="P487" s="156"/>
      <c r="Q487" s="156"/>
      <c r="R487" s="156"/>
      <c r="S487" s="156"/>
      <c r="T487" s="156"/>
      <c r="U487" s="156"/>
    </row>
    <row r="488" spans="4:21" ht="12.75">
      <c r="D488" s="156"/>
      <c r="E488" s="156"/>
      <c r="F488" s="156"/>
      <c r="G488" s="156"/>
      <c r="H488" s="156"/>
      <c r="I488" s="156"/>
      <c r="J488" s="156"/>
      <c r="K488" s="156"/>
      <c r="L488" s="156"/>
      <c r="M488" s="156"/>
      <c r="N488" s="156"/>
      <c r="O488" s="156"/>
      <c r="P488" s="156"/>
      <c r="Q488" s="156"/>
      <c r="R488" s="156"/>
      <c r="S488" s="156"/>
      <c r="T488" s="156"/>
      <c r="U488" s="156"/>
    </row>
    <row r="489" spans="4:21" ht="12.75">
      <c r="D489" s="156"/>
      <c r="E489" s="156"/>
      <c r="F489" s="156"/>
      <c r="G489" s="156"/>
      <c r="H489" s="156"/>
      <c r="I489" s="156"/>
      <c r="J489" s="156"/>
      <c r="K489" s="156"/>
      <c r="L489" s="156"/>
      <c r="M489" s="156"/>
      <c r="N489" s="156"/>
      <c r="O489" s="156"/>
      <c r="P489" s="156"/>
      <c r="Q489" s="156"/>
      <c r="R489" s="156"/>
      <c r="S489" s="156"/>
      <c r="T489" s="156"/>
      <c r="U489" s="156"/>
    </row>
    <row r="490" spans="4:21" ht="12.75">
      <c r="D490" s="156"/>
      <c r="E490" s="156"/>
      <c r="F490" s="156"/>
      <c r="G490" s="156"/>
      <c r="H490" s="156"/>
      <c r="I490" s="156"/>
      <c r="J490" s="156"/>
      <c r="K490" s="156"/>
      <c r="L490" s="156"/>
      <c r="M490" s="156"/>
      <c r="N490" s="156"/>
      <c r="O490" s="156"/>
      <c r="P490" s="156"/>
      <c r="Q490" s="156"/>
      <c r="R490" s="156"/>
      <c r="S490" s="156"/>
      <c r="T490" s="156"/>
      <c r="U490" s="156"/>
    </row>
    <row r="491" spans="4:21" ht="12.75">
      <c r="D491" s="156"/>
      <c r="E491" s="156"/>
      <c r="F491" s="156"/>
      <c r="G491" s="156"/>
      <c r="H491" s="156"/>
      <c r="I491" s="156"/>
      <c r="J491" s="156"/>
      <c r="K491" s="156"/>
      <c r="L491" s="156"/>
      <c r="M491" s="156"/>
      <c r="N491" s="156"/>
      <c r="O491" s="156"/>
      <c r="P491" s="156"/>
      <c r="Q491" s="156"/>
      <c r="R491" s="156"/>
      <c r="S491" s="156"/>
      <c r="T491" s="156"/>
      <c r="U491" s="156"/>
    </row>
    <row r="492" spans="4:21" ht="12.75">
      <c r="D492" s="156"/>
      <c r="E492" s="156"/>
      <c r="F492" s="156"/>
      <c r="G492" s="156"/>
      <c r="H492" s="156"/>
      <c r="I492" s="156"/>
      <c r="J492" s="156"/>
      <c r="K492" s="156"/>
      <c r="L492" s="156"/>
      <c r="M492" s="156"/>
      <c r="N492" s="156"/>
      <c r="O492" s="156"/>
      <c r="P492" s="156"/>
      <c r="Q492" s="156"/>
      <c r="R492" s="156"/>
      <c r="S492" s="156"/>
      <c r="T492" s="156"/>
      <c r="U492" s="156"/>
    </row>
    <row r="493" spans="4:21" ht="12.75">
      <c r="D493" s="156"/>
      <c r="E493" s="156"/>
      <c r="F493" s="156"/>
      <c r="G493" s="156"/>
      <c r="H493" s="156"/>
      <c r="I493" s="156"/>
      <c r="J493" s="156"/>
      <c r="K493" s="156"/>
      <c r="L493" s="156"/>
      <c r="M493" s="156"/>
      <c r="N493" s="156"/>
      <c r="O493" s="156"/>
      <c r="P493" s="156"/>
      <c r="Q493" s="156"/>
      <c r="R493" s="156"/>
      <c r="S493" s="156"/>
      <c r="T493" s="156"/>
      <c r="U493" s="156"/>
    </row>
    <row r="494" spans="4:21" ht="12.75">
      <c r="D494" s="156"/>
      <c r="E494" s="156"/>
      <c r="F494" s="156"/>
      <c r="G494" s="156"/>
      <c r="H494" s="156"/>
      <c r="I494" s="156"/>
      <c r="J494" s="156"/>
      <c r="K494" s="156"/>
      <c r="L494" s="156"/>
      <c r="M494" s="156"/>
      <c r="N494" s="156"/>
      <c r="O494" s="156"/>
      <c r="P494" s="156"/>
      <c r="Q494" s="156"/>
      <c r="R494" s="156"/>
      <c r="S494" s="156"/>
      <c r="T494" s="156"/>
      <c r="U494" s="156"/>
    </row>
    <row r="495" spans="4:21" ht="12.75">
      <c r="D495" s="156"/>
      <c r="E495" s="156"/>
      <c r="F495" s="156"/>
      <c r="G495" s="156"/>
      <c r="H495" s="156"/>
      <c r="I495" s="156"/>
      <c r="J495" s="156"/>
      <c r="K495" s="156"/>
      <c r="L495" s="156"/>
      <c r="M495" s="156"/>
      <c r="N495" s="156"/>
      <c r="O495" s="156"/>
      <c r="P495" s="156"/>
      <c r="Q495" s="156"/>
      <c r="R495" s="156"/>
      <c r="S495" s="156"/>
      <c r="T495" s="156"/>
      <c r="U495" s="156"/>
    </row>
    <row r="496" spans="4:21" ht="12.75">
      <c r="D496" s="156"/>
      <c r="E496" s="156"/>
      <c r="F496" s="156"/>
      <c r="G496" s="156"/>
      <c r="H496" s="156"/>
      <c r="I496" s="156"/>
      <c r="J496" s="156"/>
      <c r="K496" s="156"/>
      <c r="L496" s="156"/>
      <c r="M496" s="156"/>
      <c r="N496" s="156"/>
      <c r="O496" s="156"/>
      <c r="P496" s="156"/>
      <c r="Q496" s="156"/>
      <c r="R496" s="156"/>
      <c r="S496" s="156"/>
      <c r="T496" s="156"/>
      <c r="U496" s="156"/>
    </row>
    <row r="497" spans="4:21" ht="12.75">
      <c r="D497" s="156"/>
      <c r="E497" s="156"/>
      <c r="F497" s="156"/>
      <c r="G497" s="156"/>
      <c r="H497" s="156"/>
      <c r="I497" s="156"/>
      <c r="J497" s="156"/>
      <c r="K497" s="156"/>
      <c r="L497" s="156"/>
      <c r="M497" s="156"/>
      <c r="N497" s="156"/>
      <c r="O497" s="156"/>
      <c r="P497" s="156"/>
      <c r="Q497" s="156"/>
      <c r="R497" s="156"/>
      <c r="S497" s="156"/>
      <c r="T497" s="156"/>
      <c r="U497" s="156"/>
    </row>
    <row r="498" spans="4:21" ht="12.75">
      <c r="D498" s="156"/>
      <c r="E498" s="156"/>
      <c r="F498" s="156"/>
      <c r="G498" s="156"/>
      <c r="H498" s="156"/>
      <c r="I498" s="156"/>
      <c r="J498" s="156"/>
      <c r="K498" s="156"/>
      <c r="L498" s="156"/>
      <c r="M498" s="156"/>
      <c r="N498" s="156"/>
      <c r="O498" s="156"/>
      <c r="P498" s="156"/>
      <c r="Q498" s="156"/>
      <c r="R498" s="156"/>
      <c r="S498" s="156"/>
      <c r="T498" s="156"/>
      <c r="U498" s="156"/>
    </row>
    <row r="499" spans="4:21" ht="12.75">
      <c r="D499" s="156"/>
      <c r="E499" s="156"/>
      <c r="F499" s="156"/>
      <c r="G499" s="156"/>
      <c r="H499" s="156"/>
      <c r="I499" s="156"/>
      <c r="J499" s="156"/>
      <c r="K499" s="156"/>
      <c r="L499" s="156"/>
      <c r="M499" s="156"/>
      <c r="N499" s="156"/>
      <c r="O499" s="156"/>
      <c r="P499" s="156"/>
      <c r="Q499" s="156"/>
      <c r="R499" s="156"/>
      <c r="S499" s="156"/>
      <c r="T499" s="156"/>
      <c r="U499" s="156"/>
    </row>
    <row r="500" spans="4:21" ht="12.75">
      <c r="D500" s="156"/>
      <c r="E500" s="156"/>
      <c r="F500" s="156"/>
      <c r="G500" s="156"/>
      <c r="H500" s="156"/>
      <c r="I500" s="156"/>
      <c r="J500" s="156"/>
      <c r="K500" s="156"/>
      <c r="L500" s="156"/>
      <c r="M500" s="156"/>
      <c r="N500" s="156"/>
      <c r="O500" s="156"/>
      <c r="P500" s="156"/>
      <c r="Q500" s="156"/>
      <c r="R500" s="156"/>
      <c r="S500" s="156"/>
      <c r="T500" s="156"/>
      <c r="U500" s="156"/>
    </row>
    <row r="501" spans="4:21" ht="12.75">
      <c r="D501" s="156"/>
      <c r="E501" s="156"/>
      <c r="F501" s="156"/>
      <c r="G501" s="156"/>
      <c r="H501" s="156"/>
      <c r="I501" s="156"/>
      <c r="J501" s="156"/>
      <c r="K501" s="156"/>
      <c r="L501" s="156"/>
      <c r="M501" s="156"/>
      <c r="N501" s="156"/>
      <c r="O501" s="156"/>
      <c r="P501" s="156"/>
      <c r="Q501" s="156"/>
      <c r="R501" s="156"/>
      <c r="S501" s="156"/>
      <c r="T501" s="156"/>
      <c r="U501" s="156"/>
    </row>
    <row r="502" spans="4:21" ht="12.75">
      <c r="D502" s="156"/>
      <c r="E502" s="156"/>
      <c r="F502" s="156"/>
      <c r="G502" s="156"/>
      <c r="H502" s="156"/>
      <c r="I502" s="156"/>
      <c r="J502" s="156"/>
      <c r="K502" s="156"/>
      <c r="L502" s="156"/>
      <c r="M502" s="156"/>
      <c r="N502" s="156"/>
      <c r="O502" s="156"/>
      <c r="P502" s="156"/>
      <c r="Q502" s="156"/>
      <c r="R502" s="156"/>
      <c r="S502" s="156"/>
      <c r="T502" s="156"/>
      <c r="U502" s="156"/>
    </row>
    <row r="503" spans="4:21" ht="12.75">
      <c r="D503" s="156"/>
      <c r="E503" s="156"/>
      <c r="F503" s="156"/>
      <c r="G503" s="156"/>
      <c r="H503" s="156"/>
      <c r="I503" s="156"/>
      <c r="J503" s="156"/>
      <c r="K503" s="156"/>
      <c r="L503" s="156"/>
      <c r="M503" s="156"/>
      <c r="N503" s="156"/>
      <c r="O503" s="156"/>
      <c r="P503" s="156"/>
      <c r="Q503" s="156"/>
      <c r="R503" s="156"/>
      <c r="S503" s="156"/>
      <c r="T503" s="156"/>
      <c r="U503" s="156"/>
    </row>
    <row r="504" spans="4:21" ht="12.75">
      <c r="D504" s="156"/>
      <c r="E504" s="156"/>
      <c r="F504" s="156"/>
      <c r="G504" s="156"/>
      <c r="H504" s="156"/>
      <c r="I504" s="156"/>
      <c r="J504" s="156"/>
      <c r="K504" s="156"/>
      <c r="L504" s="156"/>
      <c r="M504" s="156"/>
      <c r="N504" s="156"/>
      <c r="O504" s="156"/>
      <c r="P504" s="156"/>
      <c r="Q504" s="156"/>
      <c r="R504" s="156"/>
      <c r="S504" s="156"/>
      <c r="T504" s="156"/>
      <c r="U504" s="156"/>
    </row>
    <row r="505" spans="4:21" ht="12.75">
      <c r="D505" s="156"/>
      <c r="E505" s="156"/>
      <c r="F505" s="156"/>
      <c r="G505" s="156"/>
      <c r="H505" s="156"/>
      <c r="I505" s="156"/>
      <c r="J505" s="156"/>
      <c r="K505" s="156"/>
      <c r="L505" s="156"/>
      <c r="M505" s="156"/>
      <c r="N505" s="156"/>
      <c r="O505" s="156"/>
      <c r="P505" s="156"/>
      <c r="Q505" s="156"/>
      <c r="R505" s="156"/>
      <c r="S505" s="156"/>
      <c r="T505" s="156"/>
      <c r="U505" s="156"/>
    </row>
    <row r="506" spans="4:21" ht="12.75">
      <c r="D506" s="156"/>
      <c r="E506" s="156"/>
      <c r="F506" s="156"/>
      <c r="G506" s="156"/>
      <c r="H506" s="156"/>
      <c r="I506" s="156"/>
      <c r="J506" s="156"/>
      <c r="K506" s="156"/>
      <c r="L506" s="156"/>
      <c r="M506" s="156"/>
      <c r="N506" s="156"/>
      <c r="O506" s="156"/>
      <c r="P506" s="156"/>
      <c r="Q506" s="156"/>
      <c r="R506" s="156"/>
      <c r="S506" s="156"/>
      <c r="T506" s="156"/>
      <c r="U506" s="156"/>
    </row>
    <row r="507" spans="4:21" ht="12.75">
      <c r="D507" s="156"/>
      <c r="E507" s="156"/>
      <c r="F507" s="156"/>
      <c r="G507" s="156"/>
      <c r="H507" s="156"/>
      <c r="I507" s="156"/>
      <c r="J507" s="156"/>
      <c r="K507" s="156"/>
      <c r="L507" s="156"/>
      <c r="M507" s="156"/>
      <c r="N507" s="156"/>
      <c r="O507" s="156"/>
      <c r="P507" s="156"/>
      <c r="Q507" s="156"/>
      <c r="R507" s="156"/>
      <c r="S507" s="156"/>
      <c r="T507" s="156"/>
      <c r="U507" s="156"/>
    </row>
    <row r="508" spans="4:21" ht="12.75">
      <c r="D508" s="156"/>
      <c r="E508" s="156"/>
      <c r="F508" s="156"/>
      <c r="G508" s="156"/>
      <c r="H508" s="156"/>
      <c r="I508" s="156"/>
      <c r="J508" s="156"/>
      <c r="K508" s="156"/>
      <c r="L508" s="156"/>
      <c r="M508" s="156"/>
      <c r="N508" s="156"/>
      <c r="O508" s="156"/>
      <c r="P508" s="156"/>
      <c r="Q508" s="156"/>
      <c r="R508" s="156"/>
      <c r="S508" s="156"/>
      <c r="T508" s="156"/>
      <c r="U508" s="156"/>
    </row>
    <row r="509" spans="4:21" ht="12.75">
      <c r="D509" s="156"/>
      <c r="E509" s="156"/>
      <c r="F509" s="156"/>
      <c r="G509" s="156"/>
      <c r="H509" s="156"/>
      <c r="I509" s="156"/>
      <c r="J509" s="156"/>
      <c r="K509" s="156"/>
      <c r="L509" s="156"/>
      <c r="M509" s="156"/>
      <c r="N509" s="156"/>
      <c r="O509" s="156"/>
      <c r="P509" s="156"/>
      <c r="Q509" s="156"/>
      <c r="R509" s="156"/>
      <c r="S509" s="156"/>
      <c r="T509" s="156"/>
      <c r="U509" s="156"/>
    </row>
    <row r="510" spans="4:21" ht="12.75">
      <c r="D510" s="156"/>
      <c r="E510" s="156"/>
      <c r="F510" s="156"/>
      <c r="G510" s="156"/>
      <c r="H510" s="156"/>
      <c r="I510" s="156"/>
      <c r="J510" s="156"/>
      <c r="K510" s="156"/>
      <c r="L510" s="156"/>
      <c r="M510" s="156"/>
      <c r="N510" s="156"/>
      <c r="O510" s="156"/>
      <c r="P510" s="156"/>
      <c r="Q510" s="156"/>
      <c r="R510" s="156"/>
      <c r="S510" s="156"/>
      <c r="T510" s="156"/>
      <c r="U510" s="156"/>
    </row>
    <row r="511" spans="4:21" ht="12.75">
      <c r="D511" s="156"/>
      <c r="E511" s="156"/>
      <c r="F511" s="156"/>
      <c r="G511" s="156"/>
      <c r="H511" s="156"/>
      <c r="I511" s="156"/>
      <c r="J511" s="156"/>
      <c r="K511" s="156"/>
      <c r="L511" s="156"/>
      <c r="M511" s="156"/>
      <c r="N511" s="156"/>
      <c r="O511" s="156"/>
      <c r="P511" s="156"/>
      <c r="Q511" s="156"/>
      <c r="R511" s="156"/>
      <c r="S511" s="156"/>
      <c r="T511" s="156"/>
      <c r="U511" s="156"/>
    </row>
    <row r="512" spans="4:21" ht="12.75">
      <c r="D512" s="156"/>
      <c r="E512" s="156"/>
      <c r="F512" s="156"/>
      <c r="G512" s="156"/>
      <c r="H512" s="156"/>
      <c r="I512" s="156"/>
      <c r="J512" s="156"/>
      <c r="K512" s="156"/>
      <c r="L512" s="156"/>
      <c r="M512" s="156"/>
      <c r="N512" s="156"/>
      <c r="O512" s="156"/>
      <c r="P512" s="156"/>
      <c r="Q512" s="156"/>
      <c r="R512" s="156"/>
      <c r="S512" s="156"/>
      <c r="T512" s="156"/>
      <c r="U512" s="156"/>
    </row>
    <row r="513" spans="4:21" ht="12.75">
      <c r="D513" s="156"/>
      <c r="E513" s="156"/>
      <c r="F513" s="156"/>
      <c r="G513" s="156"/>
      <c r="H513" s="156"/>
      <c r="I513" s="156"/>
      <c r="J513" s="156"/>
      <c r="K513" s="156"/>
      <c r="L513" s="156"/>
      <c r="M513" s="156"/>
      <c r="N513" s="156"/>
      <c r="O513" s="156"/>
      <c r="P513" s="156"/>
      <c r="Q513" s="156"/>
      <c r="R513" s="156"/>
      <c r="S513" s="156"/>
      <c r="T513" s="156"/>
      <c r="U513" s="156"/>
    </row>
    <row r="514" spans="4:21" ht="12.75">
      <c r="D514" s="156"/>
      <c r="E514" s="156"/>
      <c r="F514" s="156"/>
      <c r="G514" s="156"/>
      <c r="H514" s="156"/>
      <c r="I514" s="156"/>
      <c r="J514" s="156"/>
      <c r="K514" s="156"/>
      <c r="L514" s="156"/>
      <c r="M514" s="156"/>
      <c r="N514" s="156"/>
      <c r="O514" s="156"/>
      <c r="P514" s="156"/>
      <c r="Q514" s="156"/>
      <c r="R514" s="156"/>
      <c r="S514" s="156"/>
      <c r="T514" s="156"/>
      <c r="U514" s="156"/>
    </row>
    <row r="515" spans="4:21" ht="12.75">
      <c r="D515" s="156"/>
      <c r="E515" s="156"/>
      <c r="F515" s="156"/>
      <c r="G515" s="156"/>
      <c r="H515" s="156"/>
      <c r="I515" s="156"/>
      <c r="J515" s="156"/>
      <c r="K515" s="156"/>
      <c r="L515" s="156"/>
      <c r="M515" s="156"/>
      <c r="N515" s="156"/>
      <c r="O515" s="156"/>
      <c r="P515" s="156"/>
      <c r="Q515" s="156"/>
      <c r="R515" s="156"/>
      <c r="S515" s="156"/>
      <c r="T515" s="156"/>
      <c r="U515" s="156"/>
    </row>
    <row r="516" spans="4:21" ht="12.75">
      <c r="D516" s="156"/>
      <c r="E516" s="156"/>
      <c r="F516" s="156"/>
      <c r="G516" s="156"/>
      <c r="H516" s="156"/>
      <c r="I516" s="156"/>
      <c r="J516" s="156"/>
      <c r="K516" s="156"/>
      <c r="L516" s="156"/>
      <c r="M516" s="156"/>
      <c r="N516" s="156"/>
      <c r="O516" s="156"/>
      <c r="P516" s="156"/>
      <c r="Q516" s="156"/>
      <c r="R516" s="156"/>
      <c r="S516" s="156"/>
      <c r="T516" s="156"/>
      <c r="U516" s="156"/>
    </row>
    <row r="517" spans="4:21" ht="12.75">
      <c r="D517" s="156"/>
      <c r="E517" s="156"/>
      <c r="F517" s="156"/>
      <c r="G517" s="156"/>
      <c r="H517" s="156"/>
      <c r="I517" s="156"/>
      <c r="J517" s="156"/>
      <c r="K517" s="156"/>
      <c r="L517" s="156"/>
      <c r="M517" s="156"/>
      <c r="N517" s="156"/>
      <c r="O517" s="156"/>
      <c r="P517" s="156"/>
      <c r="Q517" s="156"/>
      <c r="R517" s="156"/>
      <c r="S517" s="156"/>
      <c r="T517" s="156"/>
      <c r="U517" s="156"/>
    </row>
    <row r="518" spans="4:21" ht="12.75">
      <c r="D518" s="156"/>
      <c r="E518" s="156"/>
      <c r="F518" s="156"/>
      <c r="G518" s="156"/>
      <c r="H518" s="156"/>
      <c r="I518" s="156"/>
      <c r="J518" s="156"/>
      <c r="K518" s="156"/>
      <c r="L518" s="156"/>
      <c r="M518" s="156"/>
      <c r="N518" s="156"/>
      <c r="O518" s="156"/>
      <c r="P518" s="156"/>
      <c r="Q518" s="156"/>
      <c r="R518" s="156"/>
      <c r="S518" s="156"/>
      <c r="T518" s="156"/>
      <c r="U518" s="156"/>
    </row>
    <row r="519" spans="4:21" ht="12.75">
      <c r="D519" s="156"/>
      <c r="E519" s="156"/>
      <c r="F519" s="156"/>
      <c r="G519" s="156"/>
      <c r="H519" s="156"/>
      <c r="I519" s="156"/>
      <c r="J519" s="156"/>
      <c r="K519" s="156"/>
      <c r="L519" s="156"/>
      <c r="M519" s="156"/>
      <c r="N519" s="156"/>
      <c r="O519" s="156"/>
      <c r="P519" s="156"/>
      <c r="Q519" s="156"/>
      <c r="R519" s="156"/>
      <c r="S519" s="156"/>
      <c r="T519" s="156"/>
      <c r="U519" s="156"/>
    </row>
    <row r="520" spans="4:21" ht="12.75">
      <c r="D520" s="156"/>
      <c r="E520" s="156"/>
      <c r="F520" s="156"/>
      <c r="G520" s="156"/>
      <c r="H520" s="156"/>
      <c r="I520" s="156"/>
      <c r="J520" s="156"/>
      <c r="K520" s="156"/>
      <c r="L520" s="156"/>
      <c r="M520" s="156"/>
      <c r="N520" s="156"/>
      <c r="O520" s="156"/>
      <c r="P520" s="156"/>
      <c r="Q520" s="156"/>
      <c r="R520" s="156"/>
      <c r="S520" s="156"/>
      <c r="T520" s="156"/>
      <c r="U520" s="156"/>
    </row>
    <row r="521" spans="4:21" ht="12.75">
      <c r="D521" s="156"/>
      <c r="E521" s="156"/>
      <c r="F521" s="156"/>
      <c r="G521" s="156"/>
      <c r="H521" s="156"/>
      <c r="I521" s="156"/>
      <c r="J521" s="156"/>
      <c r="K521" s="156"/>
      <c r="L521" s="156"/>
      <c r="M521" s="156"/>
      <c r="N521" s="156"/>
      <c r="O521" s="156"/>
      <c r="P521" s="156"/>
      <c r="Q521" s="156"/>
      <c r="R521" s="156"/>
      <c r="S521" s="156"/>
      <c r="T521" s="156"/>
      <c r="U521" s="156"/>
    </row>
    <row r="522" spans="4:21" ht="12.75">
      <c r="D522" s="156"/>
      <c r="E522" s="156"/>
      <c r="F522" s="156"/>
      <c r="G522" s="156"/>
      <c r="H522" s="156"/>
      <c r="I522" s="156"/>
      <c r="J522" s="156"/>
      <c r="K522" s="156"/>
      <c r="L522" s="156"/>
      <c r="M522" s="156"/>
      <c r="N522" s="156"/>
      <c r="O522" s="156"/>
      <c r="P522" s="156"/>
      <c r="Q522" s="156"/>
      <c r="R522" s="156"/>
      <c r="S522" s="156"/>
      <c r="T522" s="156"/>
      <c r="U522" s="156"/>
    </row>
    <row r="523" spans="4:21" ht="12.75">
      <c r="D523" s="156"/>
      <c r="E523" s="156"/>
      <c r="F523" s="156"/>
      <c r="G523" s="156"/>
      <c r="H523" s="156"/>
      <c r="I523" s="156"/>
      <c r="J523" s="156"/>
      <c r="K523" s="156"/>
      <c r="L523" s="156"/>
      <c r="M523" s="156"/>
      <c r="N523" s="156"/>
      <c r="O523" s="156"/>
      <c r="P523" s="156"/>
      <c r="Q523" s="156"/>
      <c r="R523" s="156"/>
      <c r="S523" s="156"/>
      <c r="T523" s="156"/>
      <c r="U523" s="156"/>
    </row>
    <row r="524" spans="4:21" ht="12.75">
      <c r="D524" s="156"/>
      <c r="E524" s="156"/>
      <c r="F524" s="156"/>
      <c r="G524" s="156"/>
      <c r="H524" s="156"/>
      <c r="I524" s="156"/>
      <c r="J524" s="156"/>
      <c r="K524" s="156"/>
      <c r="L524" s="156"/>
      <c r="M524" s="156"/>
      <c r="N524" s="156"/>
      <c r="O524" s="156"/>
      <c r="P524" s="156"/>
      <c r="Q524" s="156"/>
      <c r="R524" s="156"/>
      <c r="S524" s="156"/>
      <c r="T524" s="156"/>
      <c r="U524" s="156"/>
    </row>
    <row r="525" spans="4:21" ht="12.75">
      <c r="D525" s="156"/>
      <c r="E525" s="156"/>
      <c r="F525" s="156"/>
      <c r="G525" s="156"/>
      <c r="H525" s="156"/>
      <c r="I525" s="156"/>
      <c r="J525" s="156"/>
      <c r="K525" s="156"/>
      <c r="L525" s="156"/>
      <c r="M525" s="156"/>
      <c r="N525" s="156"/>
      <c r="O525" s="156"/>
      <c r="P525" s="156"/>
      <c r="Q525" s="156"/>
      <c r="R525" s="156"/>
      <c r="S525" s="156"/>
      <c r="T525" s="156"/>
      <c r="U525" s="156"/>
    </row>
    <row r="526" spans="4:21" ht="12.75">
      <c r="D526" s="156"/>
      <c r="E526" s="156"/>
      <c r="F526" s="156"/>
      <c r="G526" s="156"/>
      <c r="H526" s="156"/>
      <c r="I526" s="156"/>
      <c r="J526" s="156"/>
      <c r="K526" s="156"/>
      <c r="L526" s="156"/>
      <c r="M526" s="156"/>
      <c r="N526" s="156"/>
      <c r="O526" s="156"/>
      <c r="P526" s="156"/>
      <c r="Q526" s="156"/>
      <c r="R526" s="156"/>
      <c r="S526" s="156"/>
      <c r="T526" s="156"/>
      <c r="U526" s="156"/>
    </row>
    <row r="527" spans="4:21" ht="12.75">
      <c r="D527" s="156"/>
      <c r="E527" s="156"/>
      <c r="F527" s="156"/>
      <c r="G527" s="156"/>
      <c r="H527" s="156"/>
      <c r="I527" s="156"/>
      <c r="J527" s="156"/>
      <c r="K527" s="156"/>
      <c r="L527" s="156"/>
      <c r="M527" s="156"/>
      <c r="N527" s="156"/>
      <c r="O527" s="156"/>
      <c r="P527" s="156"/>
      <c r="Q527" s="156"/>
      <c r="R527" s="156"/>
      <c r="S527" s="156"/>
      <c r="T527" s="156"/>
      <c r="U527" s="156"/>
    </row>
    <row r="528" spans="4:21" ht="12.75">
      <c r="D528" s="156"/>
      <c r="E528" s="156"/>
      <c r="F528" s="156"/>
      <c r="G528" s="156"/>
      <c r="H528" s="156"/>
      <c r="I528" s="156"/>
      <c r="J528" s="156"/>
      <c r="K528" s="156"/>
      <c r="L528" s="156"/>
      <c r="M528" s="156"/>
      <c r="N528" s="156"/>
      <c r="O528" s="156"/>
      <c r="P528" s="156"/>
      <c r="Q528" s="156"/>
      <c r="R528" s="156"/>
      <c r="S528" s="156"/>
      <c r="T528" s="156"/>
      <c r="U528" s="156"/>
    </row>
    <row r="529" spans="4:21" ht="12.75">
      <c r="D529" s="156"/>
      <c r="E529" s="156"/>
      <c r="F529" s="156"/>
      <c r="G529" s="156"/>
      <c r="H529" s="156"/>
      <c r="I529" s="156"/>
      <c r="J529" s="156"/>
      <c r="K529" s="156"/>
      <c r="L529" s="156"/>
      <c r="M529" s="156"/>
      <c r="N529" s="156"/>
      <c r="O529" s="156"/>
      <c r="P529" s="156"/>
      <c r="Q529" s="156"/>
      <c r="R529" s="156"/>
      <c r="S529" s="156"/>
      <c r="T529" s="156"/>
      <c r="U529" s="156"/>
    </row>
    <row r="530" spans="4:21" ht="12.75">
      <c r="D530" s="156"/>
      <c r="E530" s="156"/>
      <c r="F530" s="156"/>
      <c r="G530" s="156"/>
      <c r="H530" s="156"/>
      <c r="I530" s="156"/>
      <c r="J530" s="156"/>
      <c r="K530" s="156"/>
      <c r="L530" s="156"/>
      <c r="M530" s="156"/>
      <c r="N530" s="156"/>
      <c r="O530" s="156"/>
      <c r="P530" s="156"/>
      <c r="Q530" s="156"/>
      <c r="R530" s="156"/>
      <c r="S530" s="156"/>
      <c r="T530" s="156"/>
      <c r="U530" s="156"/>
    </row>
    <row r="531" spans="4:21" ht="12.75">
      <c r="D531" s="156"/>
      <c r="E531" s="156"/>
      <c r="F531" s="156"/>
      <c r="G531" s="156"/>
      <c r="H531" s="156"/>
      <c r="I531" s="156"/>
      <c r="J531" s="156"/>
      <c r="K531" s="156"/>
      <c r="L531" s="156"/>
      <c r="M531" s="156"/>
      <c r="N531" s="156"/>
      <c r="O531" s="156"/>
      <c r="P531" s="156"/>
      <c r="Q531" s="156"/>
      <c r="R531" s="156"/>
      <c r="S531" s="156"/>
      <c r="T531" s="156"/>
      <c r="U531" s="156"/>
    </row>
    <row r="532" spans="4:21" ht="12.75">
      <c r="D532" s="156"/>
      <c r="E532" s="156"/>
      <c r="F532" s="156"/>
      <c r="G532" s="156"/>
      <c r="H532" s="156"/>
      <c r="I532" s="156"/>
      <c r="J532" s="156"/>
      <c r="K532" s="156"/>
      <c r="L532" s="156"/>
      <c r="M532" s="156"/>
      <c r="N532" s="156"/>
      <c r="O532" s="156"/>
      <c r="P532" s="156"/>
      <c r="Q532" s="156"/>
      <c r="R532" s="156"/>
      <c r="S532" s="156"/>
      <c r="T532" s="156"/>
      <c r="U532" s="156"/>
    </row>
  </sheetData>
  <sheetProtection selectLockedCells="1"/>
  <mergeCells count="37">
    <mergeCell ref="B2:T2"/>
    <mergeCell ref="B5:T5"/>
    <mergeCell ref="B7:T7"/>
    <mergeCell ref="B9:T9"/>
    <mergeCell ref="B8:C8"/>
    <mergeCell ref="B10:C10"/>
    <mergeCell ref="B11:T13"/>
    <mergeCell ref="B15:T17"/>
    <mergeCell ref="B14:L14"/>
    <mergeCell ref="D22:I22"/>
    <mergeCell ref="J22:O22"/>
    <mergeCell ref="B19:U21"/>
    <mergeCell ref="P22:U22"/>
    <mergeCell ref="B46:U48"/>
    <mergeCell ref="B49:B51"/>
    <mergeCell ref="D49:I49"/>
    <mergeCell ref="J49:O49"/>
    <mergeCell ref="P49:U49"/>
    <mergeCell ref="D50:I50"/>
    <mergeCell ref="J50:O50"/>
    <mergeCell ref="P50:U50"/>
    <mergeCell ref="B69:U71"/>
    <mergeCell ref="B72:B74"/>
    <mergeCell ref="D72:I72"/>
    <mergeCell ref="J72:O72"/>
    <mergeCell ref="P72:U72"/>
    <mergeCell ref="D73:I73"/>
    <mergeCell ref="J73:O73"/>
    <mergeCell ref="P73:U73"/>
    <mergeCell ref="B92:U94"/>
    <mergeCell ref="B95:B97"/>
    <mergeCell ref="D95:I95"/>
    <mergeCell ref="J95:O95"/>
    <mergeCell ref="P95:U95"/>
    <mergeCell ref="D96:I96"/>
    <mergeCell ref="J96:O96"/>
    <mergeCell ref="P96:U96"/>
  </mergeCell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codeName="Sheet21">
    <tabColor indexed="9"/>
  </sheetPr>
  <dimension ref="A1:O255"/>
  <sheetViews>
    <sheetView zoomScalePageLayoutView="0" workbookViewId="0" topLeftCell="A1">
      <selection activeCell="H4" sqref="H4"/>
    </sheetView>
  </sheetViews>
  <sheetFormatPr defaultColWidth="9.140625" defaultRowHeight="12.75"/>
  <cols>
    <col min="1" max="1" width="3.421875" style="156" customWidth="1"/>
    <col min="2" max="2" width="20.421875" style="153" customWidth="1"/>
    <col min="3" max="5" width="18.140625" style="153" customWidth="1"/>
    <col min="6" max="6" width="17.7109375" style="153" customWidth="1"/>
    <col min="7" max="8" width="15.00390625" style="153" customWidth="1"/>
    <col min="9" max="9" width="15.8515625" style="153" customWidth="1"/>
    <col min="10" max="11" width="15.28125" style="153" customWidth="1"/>
    <col min="12" max="12" width="12.28125" style="153" customWidth="1"/>
    <col min="13" max="19" width="11.421875" style="153" customWidth="1"/>
    <col min="20" max="20" width="1.28515625" style="153" customWidth="1"/>
    <col min="21" max="16384" width="9.140625" style="153" customWidth="1"/>
  </cols>
  <sheetData>
    <row r="1" spans="1:9" s="156" customFormat="1" ht="12.75">
      <c r="A1" s="166"/>
      <c r="B1" s="167"/>
      <c r="C1" s="167"/>
      <c r="D1" s="167"/>
      <c r="E1" s="167"/>
      <c r="F1" s="167"/>
      <c r="G1" s="167"/>
      <c r="H1" s="167"/>
      <c r="I1" s="168"/>
    </row>
    <row r="2" spans="1:9" s="156" customFormat="1" ht="20.25" customHeight="1">
      <c r="A2" s="154"/>
      <c r="B2" s="496" t="s">
        <v>89</v>
      </c>
      <c r="C2" s="496"/>
      <c r="D2" s="496"/>
      <c r="E2" s="496"/>
      <c r="F2" s="496"/>
      <c r="G2" s="155"/>
      <c r="H2" s="155"/>
      <c r="I2" s="169"/>
    </row>
    <row r="3" spans="1:9" s="156" customFormat="1" ht="12.75">
      <c r="A3" s="154"/>
      <c r="B3" s="155"/>
      <c r="C3" s="155"/>
      <c r="D3" s="155"/>
      <c r="E3" s="155"/>
      <c r="F3" s="155"/>
      <c r="G3" s="155"/>
      <c r="H3" s="155"/>
      <c r="I3" s="169"/>
    </row>
    <row r="4" spans="1:9" ht="12.75">
      <c r="A4" s="154"/>
      <c r="B4" s="155" t="s">
        <v>31</v>
      </c>
      <c r="C4" s="158"/>
      <c r="D4" s="158"/>
      <c r="E4" s="158"/>
      <c r="F4" s="158"/>
      <c r="G4" s="158"/>
      <c r="H4" s="158"/>
      <c r="I4" s="170"/>
    </row>
    <row r="5" spans="1:9" ht="14.25" customHeight="1">
      <c r="A5" s="154"/>
      <c r="B5" s="561">
        <f>T('Informação do Projecto'!B7)</f>
      </c>
      <c r="C5" s="562"/>
      <c r="D5" s="562"/>
      <c r="E5" s="562"/>
      <c r="F5" s="563"/>
      <c r="G5" s="158"/>
      <c r="H5" s="158"/>
      <c r="I5" s="170"/>
    </row>
    <row r="6" spans="1:9" ht="24.75" customHeight="1">
      <c r="A6" s="154"/>
      <c r="B6" s="155" t="s">
        <v>32</v>
      </c>
      <c r="C6" s="158"/>
      <c r="D6" s="158"/>
      <c r="E6" s="158"/>
      <c r="F6" s="158"/>
      <c r="G6" s="158"/>
      <c r="H6" s="158"/>
      <c r="I6" s="170"/>
    </row>
    <row r="7" spans="1:9" ht="14.25" customHeight="1">
      <c r="A7" s="154"/>
      <c r="B7" s="561">
        <f>T('Informação do Projecto'!B10)</f>
      </c>
      <c r="C7" s="562"/>
      <c r="D7" s="562"/>
      <c r="E7" s="562"/>
      <c r="F7" s="563"/>
      <c r="G7" s="158"/>
      <c r="H7" s="158"/>
      <c r="I7" s="170"/>
    </row>
    <row r="8" spans="1:9" ht="18.75" customHeight="1">
      <c r="A8" s="154"/>
      <c r="B8" s="564" t="s">
        <v>33</v>
      </c>
      <c r="C8" s="565"/>
      <c r="D8" s="158"/>
      <c r="E8" s="158"/>
      <c r="F8" s="158"/>
      <c r="G8" s="158"/>
      <c r="H8" s="158"/>
      <c r="I8" s="170"/>
    </row>
    <row r="9" spans="1:9" ht="12.75">
      <c r="A9" s="154"/>
      <c r="B9" s="561">
        <f>T('Informação do Projecto'!B13)</f>
      </c>
      <c r="C9" s="562"/>
      <c r="D9" s="562"/>
      <c r="E9" s="562"/>
      <c r="F9" s="563"/>
      <c r="G9" s="158"/>
      <c r="H9" s="158"/>
      <c r="I9" s="170"/>
    </row>
    <row r="10" spans="1:9" ht="18.75" customHeight="1">
      <c r="A10" s="154"/>
      <c r="B10" s="564" t="s">
        <v>34</v>
      </c>
      <c r="C10" s="565"/>
      <c r="D10" s="158"/>
      <c r="E10" s="158"/>
      <c r="F10" s="158"/>
      <c r="G10" s="158"/>
      <c r="H10" s="158"/>
      <c r="I10" s="170"/>
    </row>
    <row r="11" spans="1:9" ht="12.75">
      <c r="A11" s="154"/>
      <c r="B11" s="549">
        <f>T('Informação do Projecto'!B16)</f>
      </c>
      <c r="C11" s="550"/>
      <c r="D11" s="550"/>
      <c r="E11" s="550"/>
      <c r="F11" s="551"/>
      <c r="G11" s="158"/>
      <c r="H11" s="158"/>
      <c r="I11" s="170"/>
    </row>
    <row r="12" spans="1:9" ht="12.75">
      <c r="A12" s="154"/>
      <c r="B12" s="552"/>
      <c r="C12" s="553"/>
      <c r="D12" s="553"/>
      <c r="E12" s="553"/>
      <c r="F12" s="554"/>
      <c r="G12" s="158"/>
      <c r="H12" s="158"/>
      <c r="I12" s="170"/>
    </row>
    <row r="13" spans="1:9" ht="12.75">
      <c r="A13" s="154"/>
      <c r="B13" s="555"/>
      <c r="C13" s="556"/>
      <c r="D13" s="556"/>
      <c r="E13" s="556"/>
      <c r="F13" s="557"/>
      <c r="G13" s="158"/>
      <c r="H13" s="158"/>
      <c r="I13" s="170"/>
    </row>
    <row r="14" spans="1:9" ht="22.5" customHeight="1">
      <c r="A14" s="154"/>
      <c r="B14" s="497" t="s">
        <v>43</v>
      </c>
      <c r="C14" s="497"/>
      <c r="D14" s="497"/>
      <c r="E14" s="497"/>
      <c r="F14" s="497"/>
      <c r="G14" s="158"/>
      <c r="H14" s="158"/>
      <c r="I14" s="170"/>
    </row>
    <row r="15" spans="1:9" ht="12.75">
      <c r="A15" s="154"/>
      <c r="B15" s="549">
        <f>T('Informação do Projecto'!B25)</f>
      </c>
      <c r="C15" s="550"/>
      <c r="D15" s="550"/>
      <c r="E15" s="550"/>
      <c r="F15" s="551"/>
      <c r="G15" s="158"/>
      <c r="H15" s="158"/>
      <c r="I15" s="170"/>
    </row>
    <row r="16" spans="1:9" ht="12.75">
      <c r="A16" s="154"/>
      <c r="B16" s="552"/>
      <c r="C16" s="553"/>
      <c r="D16" s="553"/>
      <c r="E16" s="553"/>
      <c r="F16" s="554"/>
      <c r="G16" s="158"/>
      <c r="H16" s="158"/>
      <c r="I16" s="170"/>
    </row>
    <row r="17" spans="1:9" ht="12.75">
      <c r="A17" s="154"/>
      <c r="B17" s="555"/>
      <c r="C17" s="556"/>
      <c r="D17" s="556"/>
      <c r="E17" s="556"/>
      <c r="F17" s="557"/>
      <c r="G17" s="158"/>
      <c r="H17" s="158"/>
      <c r="I17" s="170"/>
    </row>
    <row r="18" spans="1:9" ht="12.75">
      <c r="A18" s="154"/>
      <c r="B18" s="160"/>
      <c r="C18" s="160"/>
      <c r="D18" s="160"/>
      <c r="E18" s="160"/>
      <c r="F18" s="160"/>
      <c r="G18" s="158"/>
      <c r="H18" s="158"/>
      <c r="I18" s="170"/>
    </row>
    <row r="19" spans="1:9" ht="12.75" customHeight="1">
      <c r="A19" s="154"/>
      <c r="B19" s="171"/>
      <c r="C19" s="172"/>
      <c r="D19" s="161"/>
      <c r="E19" s="158"/>
      <c r="F19" s="158"/>
      <c r="G19" s="158"/>
      <c r="H19" s="158"/>
      <c r="I19" s="170"/>
    </row>
    <row r="20" spans="1:9" ht="15.75" customHeight="1">
      <c r="A20" s="154"/>
      <c r="B20" s="558" t="s">
        <v>57</v>
      </c>
      <c r="C20" s="559"/>
      <c r="D20" s="560"/>
      <c r="E20" s="158"/>
      <c r="F20" s="158"/>
      <c r="G20" s="158"/>
      <c r="H20" s="158"/>
      <c r="I20" s="170"/>
    </row>
    <row r="21" spans="1:9" ht="14.25">
      <c r="A21" s="154"/>
      <c r="B21" s="548" t="str">
        <f>T('Actuais Riscos Climáticos'!C12)</f>
        <v>Seca</v>
      </c>
      <c r="C21" s="548"/>
      <c r="D21" s="548"/>
      <c r="E21" s="548"/>
      <c r="F21" s="548"/>
      <c r="G21" s="548"/>
      <c r="H21" s="548"/>
      <c r="I21" s="170"/>
    </row>
    <row r="22" spans="1:9" ht="24" customHeight="1">
      <c r="A22" s="154"/>
      <c r="B22" s="212" t="s">
        <v>40</v>
      </c>
      <c r="C22" s="544" t="str">
        <f>T('Actuais Riscos Climáticos'!B17)</f>
        <v>Destruição/perda  de culturas</v>
      </c>
      <c r="D22" s="544"/>
      <c r="E22" s="544" t="str">
        <f>T('Actuais Riscos Climáticos'!B20)</f>
        <v>Perda de rendimento</v>
      </c>
      <c r="F22" s="544"/>
      <c r="G22" s="544" t="str">
        <f>T('Actuais Riscos Climáticos'!B23)</f>
        <v>Epidemias</v>
      </c>
      <c r="H22" s="544"/>
      <c r="I22" s="170"/>
    </row>
    <row r="23" spans="1:9" ht="23.25" customHeight="1">
      <c r="A23" s="154"/>
      <c r="B23" s="213" t="s">
        <v>41</v>
      </c>
      <c r="C23" s="544" t="str">
        <f>T(riskcontrols!B18)</f>
        <v>Trabalhos eventuais</v>
      </c>
      <c r="D23" s="544"/>
      <c r="E23" s="544" t="str">
        <f>T(riskcontrols!B19)</f>
        <v>Diversificação de rendimentos</v>
      </c>
      <c r="F23" s="544"/>
      <c r="G23" s="544" t="str">
        <f>T(riskcontrols!B20)</f>
        <v>Uso de medicina tradicional</v>
      </c>
      <c r="H23" s="544"/>
      <c r="I23" s="170"/>
    </row>
    <row r="24" spans="1:9" ht="12.75">
      <c r="A24" s="154"/>
      <c r="B24" s="545" t="s">
        <v>58</v>
      </c>
      <c r="C24" s="544">
        <f>T('Actuais Riscos Climáticos'!R17)</f>
      </c>
      <c r="D24" s="544"/>
      <c r="E24" s="544" t="str">
        <f>T('Actuais Riscos Climáticos'!R20)</f>
        <v>Mulheres recolhem fruta silvestre para vender</v>
      </c>
      <c r="F24" s="544"/>
      <c r="G24" s="544">
        <f>T('Actuais Riscos Climáticos'!R23)</f>
      </c>
      <c r="H24" s="544"/>
      <c r="I24" s="170"/>
    </row>
    <row r="25" spans="1:9" ht="12.75">
      <c r="A25" s="154"/>
      <c r="B25" s="546"/>
      <c r="C25" s="544"/>
      <c r="D25" s="544"/>
      <c r="E25" s="544"/>
      <c r="F25" s="544"/>
      <c r="G25" s="544"/>
      <c r="H25" s="544"/>
      <c r="I25" s="170"/>
    </row>
    <row r="26" spans="1:9" ht="6" customHeight="1">
      <c r="A26" s="154"/>
      <c r="B26" s="546"/>
      <c r="C26" s="544"/>
      <c r="D26" s="544"/>
      <c r="E26" s="544"/>
      <c r="F26" s="544"/>
      <c r="G26" s="544"/>
      <c r="H26" s="544"/>
      <c r="I26" s="170"/>
    </row>
    <row r="27" spans="1:9" ht="1.5" customHeight="1">
      <c r="A27" s="154"/>
      <c r="B27" s="547"/>
      <c r="C27" s="544"/>
      <c r="D27" s="544"/>
      <c r="E27" s="544"/>
      <c r="F27" s="544"/>
      <c r="G27" s="544"/>
      <c r="H27" s="544"/>
      <c r="I27" s="170"/>
    </row>
    <row r="28" spans="1:9" ht="12.75">
      <c r="A28" s="154"/>
      <c r="B28" s="173"/>
      <c r="C28" s="171"/>
      <c r="D28" s="171"/>
      <c r="E28" s="171"/>
      <c r="F28" s="158"/>
      <c r="G28" s="158"/>
      <c r="H28" s="158"/>
      <c r="I28" s="170"/>
    </row>
    <row r="29" spans="1:9" ht="14.25">
      <c r="A29" s="154"/>
      <c r="B29" s="548">
        <f>T('Actuais Riscos Climáticos'!C27)</f>
      </c>
      <c r="C29" s="548"/>
      <c r="D29" s="548"/>
      <c r="E29" s="548"/>
      <c r="F29" s="548"/>
      <c r="G29" s="548"/>
      <c r="H29" s="548"/>
      <c r="I29" s="170"/>
    </row>
    <row r="30" spans="1:9" ht="24" customHeight="1">
      <c r="A30" s="154"/>
      <c r="B30" s="212" t="s">
        <v>40</v>
      </c>
      <c r="C30" s="544">
        <f>T('Actuais Riscos Climáticos'!B32)</f>
      </c>
      <c r="D30" s="544"/>
      <c r="E30" s="544">
        <f>T('Actuais Riscos Climáticos'!B35)</f>
      </c>
      <c r="F30" s="544"/>
      <c r="G30" s="544">
        <f>T('Actuais Riscos Climáticos'!B38)</f>
      </c>
      <c r="H30" s="544"/>
      <c r="I30" s="170"/>
    </row>
    <row r="31" spans="1:10" ht="24" customHeight="1">
      <c r="A31" s="154"/>
      <c r="B31" s="213" t="s">
        <v>41</v>
      </c>
      <c r="C31" s="544">
        <f>T(riskcontrols!B21)</f>
      </c>
      <c r="D31" s="544"/>
      <c r="E31" s="544">
        <f>T(riskcontrols!B22)</f>
      </c>
      <c r="F31" s="544"/>
      <c r="G31" s="544">
        <f>T(riskcontrols!B23)</f>
      </c>
      <c r="H31" s="544"/>
      <c r="I31" s="174"/>
      <c r="J31" s="171"/>
    </row>
    <row r="32" spans="1:10" ht="9" customHeight="1">
      <c r="A32" s="154"/>
      <c r="B32" s="545" t="s">
        <v>58</v>
      </c>
      <c r="C32" s="544">
        <f>T('Actuais Riscos Climáticos'!R32)</f>
      </c>
      <c r="D32" s="544"/>
      <c r="E32" s="544">
        <f>T('Actuais Riscos Climáticos'!R35)</f>
      </c>
      <c r="F32" s="544"/>
      <c r="G32" s="544">
        <f>T('Actuais Riscos Climáticos'!R38)</f>
      </c>
      <c r="H32" s="544"/>
      <c r="I32" s="174"/>
      <c r="J32" s="171"/>
    </row>
    <row r="33" spans="1:10" ht="6.75" customHeight="1">
      <c r="A33" s="154"/>
      <c r="B33" s="546"/>
      <c r="C33" s="544"/>
      <c r="D33" s="544"/>
      <c r="E33" s="544"/>
      <c r="F33" s="544"/>
      <c r="G33" s="544"/>
      <c r="H33" s="544"/>
      <c r="I33" s="174"/>
      <c r="J33" s="171"/>
    </row>
    <row r="34" spans="1:10" ht="3.75" customHeight="1">
      <c r="A34" s="154"/>
      <c r="B34" s="546"/>
      <c r="C34" s="544"/>
      <c r="D34" s="544"/>
      <c r="E34" s="544"/>
      <c r="F34" s="544"/>
      <c r="G34" s="544"/>
      <c r="H34" s="544"/>
      <c r="I34" s="174"/>
      <c r="J34" s="171"/>
    </row>
    <row r="35" spans="1:10" ht="12.75">
      <c r="A35" s="154"/>
      <c r="B35" s="547"/>
      <c r="C35" s="544"/>
      <c r="D35" s="544"/>
      <c r="E35" s="544"/>
      <c r="F35" s="544"/>
      <c r="G35" s="544"/>
      <c r="H35" s="544"/>
      <c r="I35" s="174"/>
      <c r="J35" s="171"/>
    </row>
    <row r="36" spans="1:10" ht="12.75">
      <c r="A36" s="154"/>
      <c r="B36" s="173"/>
      <c r="C36" s="171"/>
      <c r="D36" s="171"/>
      <c r="E36" s="171"/>
      <c r="F36" s="158"/>
      <c r="G36" s="158"/>
      <c r="H36" s="158"/>
      <c r="I36" s="174"/>
      <c r="J36" s="171"/>
    </row>
    <row r="37" spans="1:10" ht="14.25">
      <c r="A37" s="154"/>
      <c r="B37" s="548">
        <f>T('Actuais Riscos Climáticos'!C42)</f>
      </c>
      <c r="C37" s="548"/>
      <c r="D37" s="548"/>
      <c r="E37" s="548"/>
      <c r="F37" s="548"/>
      <c r="G37" s="548"/>
      <c r="H37" s="548"/>
      <c r="I37" s="174"/>
      <c r="J37" s="171"/>
    </row>
    <row r="38" spans="1:10" ht="24" customHeight="1">
      <c r="A38" s="154"/>
      <c r="B38" s="212" t="s">
        <v>40</v>
      </c>
      <c r="C38" s="544">
        <f>T('Actuais Riscos Climáticos'!B47)</f>
      </c>
      <c r="D38" s="544"/>
      <c r="E38" s="544">
        <f>T('Actuais Riscos Climáticos'!B50)</f>
      </c>
      <c r="F38" s="544"/>
      <c r="G38" s="544">
        <f>T('Actuais Riscos Climáticos'!B53)</f>
      </c>
      <c r="H38" s="544"/>
      <c r="I38" s="174"/>
      <c r="J38" s="171"/>
    </row>
    <row r="39" spans="1:11" ht="24" customHeight="1">
      <c r="A39" s="154"/>
      <c r="B39" s="213" t="s">
        <v>41</v>
      </c>
      <c r="C39" s="544">
        <f>T(riskcontrols!B24)</f>
      </c>
      <c r="D39" s="544"/>
      <c r="E39" s="544">
        <f>T(riskcontrols!B25)</f>
      </c>
      <c r="F39" s="544"/>
      <c r="G39" s="544">
        <f>T(riskcontrols!B26)</f>
      </c>
      <c r="H39" s="544"/>
      <c r="I39" s="174"/>
      <c r="J39" s="171"/>
      <c r="K39" s="171"/>
    </row>
    <row r="40" spans="1:11" ht="12.75" customHeight="1">
      <c r="A40" s="154"/>
      <c r="B40" s="545" t="s">
        <v>58</v>
      </c>
      <c r="C40" s="544">
        <f>T('Actuais Riscos Climáticos'!R47)</f>
      </c>
      <c r="D40" s="544"/>
      <c r="E40" s="544">
        <f>T('Actuais Riscos Climáticos'!R50)</f>
      </c>
      <c r="F40" s="544"/>
      <c r="G40" s="544">
        <f>T('Actuais Riscos Climáticos'!R53)</f>
      </c>
      <c r="H40" s="544"/>
      <c r="I40" s="174"/>
      <c r="J40" s="171"/>
      <c r="K40" s="171"/>
    </row>
    <row r="41" spans="1:11" ht="6.75" customHeight="1">
      <c r="A41" s="154"/>
      <c r="B41" s="546"/>
      <c r="C41" s="544"/>
      <c r="D41" s="544"/>
      <c r="E41" s="544"/>
      <c r="F41" s="544"/>
      <c r="G41" s="544"/>
      <c r="H41" s="544"/>
      <c r="I41" s="174"/>
      <c r="J41" s="171"/>
      <c r="K41" s="171"/>
    </row>
    <row r="42" spans="1:11" ht="6" customHeight="1">
      <c r="A42" s="154"/>
      <c r="B42" s="546"/>
      <c r="C42" s="544"/>
      <c r="D42" s="544"/>
      <c r="E42" s="544"/>
      <c r="F42" s="544"/>
      <c r="G42" s="544"/>
      <c r="H42" s="544"/>
      <c r="I42" s="174"/>
      <c r="J42" s="171"/>
      <c r="K42" s="171"/>
    </row>
    <row r="43" spans="1:11" ht="8.25" customHeight="1" thickBot="1">
      <c r="A43" s="154"/>
      <c r="B43" s="547"/>
      <c r="C43" s="544"/>
      <c r="D43" s="544"/>
      <c r="E43" s="544"/>
      <c r="F43" s="544"/>
      <c r="G43" s="544"/>
      <c r="H43" s="544"/>
      <c r="I43" s="174"/>
      <c r="J43" s="171"/>
      <c r="K43" s="171"/>
    </row>
    <row r="44" spans="1:11" ht="14.25">
      <c r="A44" s="175"/>
      <c r="B44" s="537"/>
      <c r="C44" s="537"/>
      <c r="D44" s="537"/>
      <c r="E44" s="165"/>
      <c r="F44" s="165"/>
      <c r="G44" s="165"/>
      <c r="H44" s="165"/>
      <c r="I44" s="176"/>
      <c r="J44" s="171"/>
      <c r="K44" s="171"/>
    </row>
    <row r="45" spans="1:11" ht="14.25">
      <c r="A45" s="166"/>
      <c r="B45" s="177"/>
      <c r="C45" s="177"/>
      <c r="D45" s="177"/>
      <c r="E45" s="163"/>
      <c r="F45" s="163"/>
      <c r="G45" s="163"/>
      <c r="H45" s="163"/>
      <c r="I45" s="178"/>
      <c r="J45" s="171"/>
      <c r="K45" s="171"/>
    </row>
    <row r="46" spans="1:11" ht="13.5" customHeight="1" thickBot="1">
      <c r="A46" s="154"/>
      <c r="B46" s="538" t="s">
        <v>59</v>
      </c>
      <c r="C46" s="539"/>
      <c r="G46" s="158"/>
      <c r="H46" s="171"/>
      <c r="I46" s="174"/>
      <c r="J46" s="171"/>
      <c r="K46" s="171"/>
    </row>
    <row r="47" spans="1:10" ht="13.5" customHeight="1">
      <c r="A47" s="154"/>
      <c r="B47" s="540" t="s">
        <v>60</v>
      </c>
      <c r="C47" s="541"/>
      <c r="G47" s="158"/>
      <c r="H47" s="171"/>
      <c r="I47" s="174"/>
      <c r="J47" s="171"/>
    </row>
    <row r="48" spans="1:9" ht="24.75" customHeight="1">
      <c r="A48" s="154"/>
      <c r="B48" s="542"/>
      <c r="C48" s="543"/>
      <c r="G48" s="171"/>
      <c r="H48" s="171"/>
      <c r="I48" s="170"/>
    </row>
    <row r="49" spans="1:9" ht="12.75">
      <c r="A49" s="154"/>
      <c r="B49" s="542"/>
      <c r="C49" s="543"/>
      <c r="G49" s="171"/>
      <c r="H49" s="171"/>
      <c r="I49" s="170"/>
    </row>
    <row r="50" spans="1:9" ht="12.75">
      <c r="A50" s="154"/>
      <c r="B50" s="538" t="s">
        <v>35</v>
      </c>
      <c r="C50" s="539"/>
      <c r="G50" s="171"/>
      <c r="H50" s="171"/>
      <c r="I50" s="170"/>
    </row>
    <row r="51" spans="1:9" ht="12.75">
      <c r="A51" s="154"/>
      <c r="B51" s="529" t="str">
        <f>T('Recursos de Subsistência'!B8)</f>
        <v>Águas superficiais</v>
      </c>
      <c r="C51" s="533"/>
      <c r="G51" s="171"/>
      <c r="H51" s="171"/>
      <c r="I51" s="170"/>
    </row>
    <row r="52" spans="1:9" ht="12.75">
      <c r="A52" s="154"/>
      <c r="B52" s="529" t="str">
        <f>T('Recursos de Subsistência'!B10)</f>
        <v>Terreno para agricultura</v>
      </c>
      <c r="C52" s="530"/>
      <c r="G52" s="171"/>
      <c r="H52" s="171"/>
      <c r="I52" s="170"/>
    </row>
    <row r="53" spans="1:9" ht="12.75">
      <c r="A53" s="154"/>
      <c r="B53" s="529" t="str">
        <f>T('Recursos de Subsistência'!B12)</f>
        <v>Árvores</v>
      </c>
      <c r="C53" s="530"/>
      <c r="G53" s="171"/>
      <c r="H53" s="171"/>
      <c r="I53" s="170"/>
    </row>
    <row r="54" spans="1:9" ht="12.75">
      <c r="A54" s="154"/>
      <c r="B54" s="531" t="s">
        <v>36</v>
      </c>
      <c r="C54" s="532"/>
      <c r="G54" s="171"/>
      <c r="H54" s="171"/>
      <c r="I54" s="170"/>
    </row>
    <row r="55" spans="1:9" ht="12.75">
      <c r="A55" s="154"/>
      <c r="B55" s="529" t="str">
        <f>T('Recursos de Subsistência'!B17)</f>
        <v>Bicicletas</v>
      </c>
      <c r="C55" s="533"/>
      <c r="G55" s="171"/>
      <c r="H55" s="171"/>
      <c r="I55" s="170"/>
    </row>
    <row r="56" spans="1:9" ht="12.75">
      <c r="A56" s="154"/>
      <c r="B56" s="529" t="str">
        <f>T('Recursos de Subsistência'!B19)</f>
        <v>Infra-estruturas de irrigação</v>
      </c>
      <c r="C56" s="530"/>
      <c r="G56" s="171"/>
      <c r="H56" s="171"/>
      <c r="I56" s="170"/>
    </row>
    <row r="57" spans="1:12" ht="12.75">
      <c r="A57" s="154"/>
      <c r="B57" s="529" t="str">
        <f>T('Recursos de Subsistência'!B21)</f>
        <v>Estradas</v>
      </c>
      <c r="C57" s="530"/>
      <c r="G57" s="171"/>
      <c r="H57" s="158"/>
      <c r="I57" s="170"/>
      <c r="L57" s="171"/>
    </row>
    <row r="58" spans="1:12" ht="15" customHeight="1">
      <c r="A58" s="154"/>
      <c r="B58" s="531" t="s">
        <v>37</v>
      </c>
      <c r="C58" s="532"/>
      <c r="G58" s="171"/>
      <c r="H58" s="171"/>
      <c r="I58" s="174"/>
      <c r="J58" s="171"/>
      <c r="K58" s="171"/>
      <c r="L58" s="171"/>
    </row>
    <row r="59" spans="1:12" ht="14.25">
      <c r="A59" s="154"/>
      <c r="B59" s="529" t="str">
        <f>T('Recursos de Subsistência'!B27)</f>
        <v>Numerário</v>
      </c>
      <c r="C59" s="533"/>
      <c r="D59" s="179"/>
      <c r="E59" s="158"/>
      <c r="F59" s="158"/>
      <c r="G59" s="171"/>
      <c r="H59" s="171"/>
      <c r="I59" s="174"/>
      <c r="J59" s="171"/>
      <c r="K59" s="171"/>
      <c r="L59" s="171"/>
    </row>
    <row r="60" spans="1:12" ht="12.75">
      <c r="A60" s="154"/>
      <c r="B60" s="529" t="str">
        <f>T('Recursos de Subsistência'!B29)</f>
        <v>Jóias</v>
      </c>
      <c r="C60" s="530"/>
      <c r="D60" s="171"/>
      <c r="E60" s="158"/>
      <c r="F60" s="158"/>
      <c r="G60" s="171"/>
      <c r="H60" s="171"/>
      <c r="I60" s="174"/>
      <c r="J60" s="171"/>
      <c r="K60" s="171"/>
      <c r="L60" s="171"/>
    </row>
    <row r="61" spans="1:12" ht="12.75">
      <c r="A61" s="154"/>
      <c r="B61" s="529">
        <f>T('Recursos de Subsistência'!B31)</f>
      </c>
      <c r="C61" s="530"/>
      <c r="D61" s="171"/>
      <c r="E61" s="158"/>
      <c r="F61" s="158"/>
      <c r="G61" s="158"/>
      <c r="H61" s="158"/>
      <c r="I61" s="174"/>
      <c r="J61" s="171"/>
      <c r="K61" s="171"/>
      <c r="L61" s="171"/>
    </row>
    <row r="62" spans="1:14" ht="14.25">
      <c r="A62" s="154"/>
      <c r="B62" s="531" t="s">
        <v>38</v>
      </c>
      <c r="C62" s="532"/>
      <c r="D62" s="179"/>
      <c r="E62" s="158"/>
      <c r="F62" s="158"/>
      <c r="G62" s="158"/>
      <c r="H62" s="158"/>
      <c r="I62" s="174"/>
      <c r="J62" s="171"/>
      <c r="K62" s="171"/>
      <c r="L62" s="171"/>
      <c r="M62" s="171"/>
      <c r="N62" s="171"/>
    </row>
    <row r="63" spans="1:14" ht="12.75">
      <c r="A63" s="154"/>
      <c r="B63" s="529" t="str">
        <f>T('Recursos de Subsistência'!B36)</f>
        <v>Boa saude</v>
      </c>
      <c r="C63" s="533"/>
      <c r="D63" s="171"/>
      <c r="E63" s="158"/>
      <c r="F63" s="158"/>
      <c r="G63" s="158"/>
      <c r="H63" s="158"/>
      <c r="I63" s="174"/>
      <c r="J63" s="171"/>
      <c r="K63" s="171"/>
      <c r="L63" s="171"/>
      <c r="M63" s="171"/>
      <c r="N63" s="171"/>
    </row>
    <row r="64" spans="1:14" ht="12.75">
      <c r="A64" s="154"/>
      <c r="B64" s="529">
        <f>T('Recursos de Subsistência'!B38)</f>
      </c>
      <c r="C64" s="530"/>
      <c r="D64" s="171"/>
      <c r="E64" s="158"/>
      <c r="F64" s="158"/>
      <c r="G64" s="158"/>
      <c r="H64" s="158"/>
      <c r="I64" s="174"/>
      <c r="J64" s="171"/>
      <c r="K64" s="171"/>
      <c r="L64" s="171"/>
      <c r="M64" s="171"/>
      <c r="N64" s="171"/>
    </row>
    <row r="65" spans="1:14" ht="12.75">
      <c r="A65" s="154"/>
      <c r="B65" s="529">
        <f>T('Recursos de Subsistência'!B40)</f>
      </c>
      <c r="C65" s="530"/>
      <c r="D65" s="180"/>
      <c r="E65" s="158"/>
      <c r="F65" s="158"/>
      <c r="G65" s="158"/>
      <c r="H65" s="158"/>
      <c r="I65" s="174"/>
      <c r="J65" s="171"/>
      <c r="K65" s="171"/>
      <c r="L65" s="171"/>
      <c r="M65" s="171"/>
      <c r="N65" s="171"/>
    </row>
    <row r="66" spans="1:14" ht="12.75">
      <c r="A66" s="154"/>
      <c r="B66" s="531" t="s">
        <v>39</v>
      </c>
      <c r="C66" s="532"/>
      <c r="D66" s="158"/>
      <c r="E66" s="158"/>
      <c r="F66" s="158"/>
      <c r="G66" s="158"/>
      <c r="H66" s="158"/>
      <c r="I66" s="174"/>
      <c r="J66" s="171"/>
      <c r="K66" s="171"/>
      <c r="L66" s="171"/>
      <c r="M66" s="171"/>
      <c r="N66" s="171"/>
    </row>
    <row r="67" spans="1:14" ht="12.75">
      <c r="A67" s="154"/>
      <c r="B67" s="529">
        <f>T('Recursos de Subsistência'!B45)</f>
      </c>
      <c r="C67" s="533"/>
      <c r="D67" s="158"/>
      <c r="E67" s="158"/>
      <c r="F67" s="158"/>
      <c r="G67" s="158"/>
      <c r="H67" s="158"/>
      <c r="I67" s="174"/>
      <c r="J67" s="171"/>
      <c r="K67" s="171"/>
      <c r="L67" s="171"/>
      <c r="M67" s="171"/>
      <c r="N67" s="171"/>
    </row>
    <row r="68" spans="1:14" ht="12.75">
      <c r="A68" s="154"/>
      <c r="B68" s="529">
        <f>T('Recursos de Subsistência'!B47)</f>
      </c>
      <c r="C68" s="530"/>
      <c r="D68" s="158"/>
      <c r="E68" s="158"/>
      <c r="F68" s="158"/>
      <c r="G68" s="158"/>
      <c r="H68" s="158"/>
      <c r="I68" s="174"/>
      <c r="J68" s="171"/>
      <c r="K68" s="171"/>
      <c r="L68" s="171"/>
      <c r="M68" s="171"/>
      <c r="N68" s="171"/>
    </row>
    <row r="69" spans="1:14" ht="12.75">
      <c r="A69" s="154"/>
      <c r="B69" s="529">
        <f>T('Recursos de Subsistência'!B49)</f>
      </c>
      <c r="C69" s="530"/>
      <c r="D69" s="158"/>
      <c r="E69" s="158"/>
      <c r="F69" s="158"/>
      <c r="G69" s="158"/>
      <c r="H69" s="158"/>
      <c r="I69" s="174"/>
      <c r="J69" s="171"/>
      <c r="K69" s="171"/>
      <c r="L69" s="171"/>
      <c r="M69" s="171"/>
      <c r="N69" s="171"/>
    </row>
    <row r="70" spans="1:14" ht="12.75">
      <c r="A70" s="154"/>
      <c r="B70" s="161"/>
      <c r="C70" s="161"/>
      <c r="D70" s="158"/>
      <c r="E70" s="158"/>
      <c r="F70" s="158"/>
      <c r="G70" s="158"/>
      <c r="H70" s="158"/>
      <c r="I70" s="174"/>
      <c r="J70" s="171"/>
      <c r="K70" s="171"/>
      <c r="L70" s="171"/>
      <c r="M70" s="171"/>
      <c r="N70" s="171"/>
    </row>
    <row r="71" spans="1:14" ht="27.75" customHeight="1" thickBot="1">
      <c r="A71" s="154"/>
      <c r="B71" s="161"/>
      <c r="C71" s="161"/>
      <c r="D71" s="158"/>
      <c r="E71" s="158"/>
      <c r="F71" s="158"/>
      <c r="G71" s="158"/>
      <c r="H71" s="158"/>
      <c r="I71" s="174"/>
      <c r="J71" s="171"/>
      <c r="K71" s="171"/>
      <c r="L71" s="171"/>
      <c r="M71" s="171"/>
      <c r="N71" s="171"/>
    </row>
    <row r="72" spans="1:14" ht="43.5" customHeight="1" thickBot="1">
      <c r="A72" s="154"/>
      <c r="B72" s="534" t="s">
        <v>61</v>
      </c>
      <c r="C72" s="535"/>
      <c r="D72" s="535"/>
      <c r="E72" s="535"/>
      <c r="F72" s="535"/>
      <c r="G72" s="536"/>
      <c r="H72" s="158"/>
      <c r="I72" s="170"/>
      <c r="J72" s="171"/>
      <c r="K72" s="171"/>
      <c r="L72" s="171"/>
      <c r="M72" s="171"/>
      <c r="N72" s="171"/>
    </row>
    <row r="73" spans="1:15" ht="33.75" customHeight="1">
      <c r="A73" s="154"/>
      <c r="B73" s="520" t="s">
        <v>44</v>
      </c>
      <c r="C73" s="521"/>
      <c r="D73" s="522" t="s">
        <v>90</v>
      </c>
      <c r="E73" s="523"/>
      <c r="F73" s="522" t="s">
        <v>91</v>
      </c>
      <c r="G73" s="524"/>
      <c r="H73" s="158"/>
      <c r="I73" s="170"/>
      <c r="J73" s="171"/>
      <c r="K73" s="171"/>
      <c r="L73" s="171"/>
      <c r="M73" s="171"/>
      <c r="N73" s="171"/>
      <c r="O73" s="171"/>
    </row>
    <row r="74" spans="1:15" ht="21.75" customHeight="1">
      <c r="A74" s="154"/>
      <c r="B74" s="181" t="s">
        <v>62</v>
      </c>
      <c r="C74" s="182" t="s">
        <v>63</v>
      </c>
      <c r="D74" s="183" t="s">
        <v>64</v>
      </c>
      <c r="E74" s="183" t="s">
        <v>65</v>
      </c>
      <c r="F74" s="183" t="s">
        <v>66</v>
      </c>
      <c r="G74" s="184" t="s">
        <v>65</v>
      </c>
      <c r="H74" s="158"/>
      <c r="I74" s="170"/>
      <c r="J74" s="171"/>
      <c r="K74" s="171"/>
      <c r="L74" s="171"/>
      <c r="M74" s="171"/>
      <c r="N74" s="171"/>
      <c r="O74" s="171"/>
    </row>
    <row r="75" spans="1:15" ht="12.75">
      <c r="A75" s="154">
        <v>1</v>
      </c>
      <c r="B75" s="525"/>
      <c r="C75" s="527"/>
      <c r="D75" s="185"/>
      <c r="E75" s="186"/>
      <c r="F75" s="176"/>
      <c r="G75" s="187"/>
      <c r="H75" s="158"/>
      <c r="I75" s="170"/>
      <c r="J75" s="171"/>
      <c r="K75" s="171"/>
      <c r="L75" s="171"/>
      <c r="M75" s="171"/>
      <c r="N75" s="171"/>
      <c r="O75" s="171"/>
    </row>
    <row r="76" spans="1:15" ht="12.75">
      <c r="A76" s="154"/>
      <c r="B76" s="525"/>
      <c r="C76" s="506"/>
      <c r="D76" s="188"/>
      <c r="E76" s="189"/>
      <c r="F76" s="190"/>
      <c r="G76" s="191"/>
      <c r="H76" s="158"/>
      <c r="I76" s="170"/>
      <c r="J76" s="171"/>
      <c r="K76" s="171"/>
      <c r="L76" s="171"/>
      <c r="M76" s="171"/>
      <c r="N76" s="171"/>
      <c r="O76" s="171"/>
    </row>
    <row r="77" spans="1:15" ht="12.75">
      <c r="A77" s="154"/>
      <c r="B77" s="525"/>
      <c r="C77" s="506"/>
      <c r="D77" s="188"/>
      <c r="E77" s="189"/>
      <c r="F77" s="190"/>
      <c r="G77" s="191"/>
      <c r="H77" s="158"/>
      <c r="I77" s="170"/>
      <c r="J77" s="171"/>
      <c r="K77" s="171"/>
      <c r="L77" s="171"/>
      <c r="M77" s="171"/>
      <c r="N77" s="171"/>
      <c r="O77" s="171"/>
    </row>
    <row r="78" spans="1:15" ht="12.75">
      <c r="A78" s="154"/>
      <c r="B78" s="525"/>
      <c r="C78" s="506"/>
      <c r="D78" s="188"/>
      <c r="E78" s="189"/>
      <c r="F78" s="190"/>
      <c r="G78" s="191"/>
      <c r="H78" s="158"/>
      <c r="I78" s="170"/>
      <c r="J78" s="171"/>
      <c r="K78" s="171"/>
      <c r="L78" s="171"/>
      <c r="M78" s="171"/>
      <c r="N78" s="171"/>
      <c r="O78" s="171"/>
    </row>
    <row r="79" spans="1:15" ht="12" customHeight="1">
      <c r="A79" s="154"/>
      <c r="B79" s="525"/>
      <c r="C79" s="506"/>
      <c r="D79" s="188"/>
      <c r="E79" s="189"/>
      <c r="F79" s="190"/>
      <c r="G79" s="191"/>
      <c r="H79" s="158"/>
      <c r="I79" s="170"/>
      <c r="K79" s="171"/>
      <c r="L79" s="171"/>
      <c r="M79" s="171"/>
      <c r="N79" s="171"/>
      <c r="O79" s="171"/>
    </row>
    <row r="80" spans="1:9" ht="13.5" customHeight="1">
      <c r="A80" s="154"/>
      <c r="B80" s="525"/>
      <c r="C80" s="506"/>
      <c r="D80" s="188"/>
      <c r="E80" s="189"/>
      <c r="F80" s="190"/>
      <c r="G80" s="191"/>
      <c r="H80" s="158"/>
      <c r="I80" s="170"/>
    </row>
    <row r="81" spans="1:9" ht="12.75" customHeight="1">
      <c r="A81" s="154"/>
      <c r="B81" s="525"/>
      <c r="C81" s="506"/>
      <c r="D81" s="188"/>
      <c r="E81" s="189"/>
      <c r="F81" s="190"/>
      <c r="G81" s="191"/>
      <c r="H81" s="158"/>
      <c r="I81" s="170"/>
    </row>
    <row r="82" spans="1:9" ht="12.75">
      <c r="A82" s="154"/>
      <c r="B82" s="525"/>
      <c r="C82" s="506"/>
      <c r="D82" s="188"/>
      <c r="E82" s="189"/>
      <c r="F82" s="190"/>
      <c r="G82" s="191"/>
      <c r="H82" s="158"/>
      <c r="I82" s="170"/>
    </row>
    <row r="83" spans="1:9" ht="12.75">
      <c r="A83" s="154"/>
      <c r="B83" s="525"/>
      <c r="C83" s="506"/>
      <c r="D83" s="188"/>
      <c r="E83" s="189"/>
      <c r="F83" s="190"/>
      <c r="G83" s="191"/>
      <c r="H83" s="158"/>
      <c r="I83" s="170"/>
    </row>
    <row r="84" spans="1:9" ht="12.75" customHeight="1">
      <c r="A84" s="154"/>
      <c r="B84" s="525"/>
      <c r="C84" s="506"/>
      <c r="D84" s="188"/>
      <c r="E84" s="189"/>
      <c r="F84" s="190"/>
      <c r="G84" s="191"/>
      <c r="H84" s="158"/>
      <c r="I84" s="170"/>
    </row>
    <row r="85" spans="1:9" ht="12.75">
      <c r="A85" s="154"/>
      <c r="B85" s="525"/>
      <c r="C85" s="506"/>
      <c r="D85" s="188"/>
      <c r="E85" s="189"/>
      <c r="F85" s="190"/>
      <c r="G85" s="191"/>
      <c r="H85" s="158"/>
      <c r="I85" s="170"/>
    </row>
    <row r="86" spans="1:9" ht="12.75">
      <c r="A86" s="154"/>
      <c r="B86" s="525"/>
      <c r="C86" s="506"/>
      <c r="D86" s="188"/>
      <c r="E86" s="189"/>
      <c r="F86" s="190"/>
      <c r="G86" s="191"/>
      <c r="H86" s="158"/>
      <c r="I86" s="170"/>
    </row>
    <row r="87" spans="1:9" ht="12.75">
      <c r="A87" s="154"/>
      <c r="B87" s="525"/>
      <c r="C87" s="506"/>
      <c r="D87" s="188"/>
      <c r="E87" s="189"/>
      <c r="F87" s="190"/>
      <c r="G87" s="191"/>
      <c r="H87" s="158"/>
      <c r="I87" s="170"/>
    </row>
    <row r="88" spans="1:9" ht="12.75">
      <c r="A88" s="154"/>
      <c r="B88" s="525"/>
      <c r="C88" s="506"/>
      <c r="D88" s="188"/>
      <c r="E88" s="189"/>
      <c r="F88" s="190"/>
      <c r="G88" s="191"/>
      <c r="H88" s="158"/>
      <c r="I88" s="170"/>
    </row>
    <row r="89" spans="1:9" ht="13.5" thickBot="1">
      <c r="A89" s="154"/>
      <c r="B89" s="526"/>
      <c r="C89" s="507"/>
      <c r="D89" s="192"/>
      <c r="E89" s="193"/>
      <c r="F89" s="194"/>
      <c r="G89" s="195"/>
      <c r="H89" s="158"/>
      <c r="I89" s="170"/>
    </row>
    <row r="90" spans="1:9" ht="14.25" customHeight="1">
      <c r="A90" s="154">
        <v>2</v>
      </c>
      <c r="B90" s="503"/>
      <c r="C90" s="505"/>
      <c r="D90" s="196"/>
      <c r="E90" s="197"/>
      <c r="F90" s="198"/>
      <c r="G90" s="199"/>
      <c r="H90" s="158"/>
      <c r="I90" s="170"/>
    </row>
    <row r="91" spans="1:9" ht="12.75">
      <c r="A91" s="154"/>
      <c r="B91" s="503"/>
      <c r="C91" s="506"/>
      <c r="D91" s="188"/>
      <c r="E91" s="189"/>
      <c r="F91" s="190"/>
      <c r="G91" s="191"/>
      <c r="H91" s="158"/>
      <c r="I91" s="170"/>
    </row>
    <row r="92" spans="1:9" ht="12.75">
      <c r="A92" s="154"/>
      <c r="B92" s="503"/>
      <c r="C92" s="506"/>
      <c r="D92" s="188"/>
      <c r="E92" s="189"/>
      <c r="F92" s="190"/>
      <c r="G92" s="191"/>
      <c r="H92" s="158"/>
      <c r="I92" s="170"/>
    </row>
    <row r="93" spans="1:9" ht="12.75">
      <c r="A93" s="154"/>
      <c r="B93" s="503"/>
      <c r="C93" s="506"/>
      <c r="D93" s="188"/>
      <c r="E93" s="189"/>
      <c r="F93" s="190"/>
      <c r="G93" s="191"/>
      <c r="H93" s="158"/>
      <c r="I93" s="170"/>
    </row>
    <row r="94" spans="1:9" ht="12.75">
      <c r="A94" s="154"/>
      <c r="B94" s="503"/>
      <c r="C94" s="506"/>
      <c r="D94" s="188"/>
      <c r="E94" s="189"/>
      <c r="F94" s="190"/>
      <c r="G94" s="191"/>
      <c r="H94" s="158"/>
      <c r="I94" s="170"/>
    </row>
    <row r="95" spans="1:9" ht="12.75">
      <c r="A95" s="154"/>
      <c r="B95" s="503"/>
      <c r="C95" s="506"/>
      <c r="D95" s="188"/>
      <c r="E95" s="189"/>
      <c r="F95" s="190"/>
      <c r="G95" s="191"/>
      <c r="H95" s="158"/>
      <c r="I95" s="170"/>
    </row>
    <row r="96" spans="1:9" ht="12.75">
      <c r="A96" s="154"/>
      <c r="B96" s="503"/>
      <c r="C96" s="506"/>
      <c r="D96" s="188"/>
      <c r="E96" s="189"/>
      <c r="F96" s="190"/>
      <c r="G96" s="191"/>
      <c r="H96" s="158"/>
      <c r="I96" s="170"/>
    </row>
    <row r="97" spans="1:9" ht="12.75">
      <c r="A97" s="154"/>
      <c r="B97" s="503"/>
      <c r="C97" s="506"/>
      <c r="D97" s="188"/>
      <c r="E97" s="189"/>
      <c r="F97" s="190"/>
      <c r="G97" s="191"/>
      <c r="H97" s="158"/>
      <c r="I97" s="170"/>
    </row>
    <row r="98" spans="1:9" ht="12.75">
      <c r="A98" s="154"/>
      <c r="B98" s="503"/>
      <c r="C98" s="506"/>
      <c r="D98" s="188"/>
      <c r="E98" s="189"/>
      <c r="F98" s="190"/>
      <c r="G98" s="191"/>
      <c r="H98" s="158"/>
      <c r="I98" s="170"/>
    </row>
    <row r="99" spans="1:9" ht="12.75">
      <c r="A99" s="154"/>
      <c r="B99" s="503"/>
      <c r="C99" s="506"/>
      <c r="D99" s="188"/>
      <c r="E99" s="189"/>
      <c r="F99" s="190"/>
      <c r="G99" s="191"/>
      <c r="H99" s="158"/>
      <c r="I99" s="170"/>
    </row>
    <row r="100" spans="1:9" ht="12.75">
      <c r="A100" s="154"/>
      <c r="B100" s="503"/>
      <c r="C100" s="506"/>
      <c r="D100" s="188"/>
      <c r="E100" s="189"/>
      <c r="F100" s="190"/>
      <c r="G100" s="191"/>
      <c r="H100" s="158"/>
      <c r="I100" s="170"/>
    </row>
    <row r="101" spans="1:9" ht="12.75">
      <c r="A101" s="154"/>
      <c r="B101" s="503"/>
      <c r="C101" s="506"/>
      <c r="D101" s="188"/>
      <c r="E101" s="189"/>
      <c r="F101" s="190"/>
      <c r="G101" s="191"/>
      <c r="H101" s="158"/>
      <c r="I101" s="170"/>
    </row>
    <row r="102" spans="1:9" ht="12.75">
      <c r="A102" s="154"/>
      <c r="B102" s="503"/>
      <c r="C102" s="506"/>
      <c r="D102" s="188"/>
      <c r="E102" s="189"/>
      <c r="F102" s="190"/>
      <c r="G102" s="191"/>
      <c r="H102" s="158"/>
      <c r="I102" s="170"/>
    </row>
    <row r="103" spans="1:9" ht="12.75">
      <c r="A103" s="154"/>
      <c r="B103" s="503"/>
      <c r="C103" s="506"/>
      <c r="D103" s="188"/>
      <c r="E103" s="189"/>
      <c r="F103" s="190"/>
      <c r="G103" s="191"/>
      <c r="H103" s="158"/>
      <c r="I103" s="170"/>
    </row>
    <row r="104" spans="1:9" ht="13.5" thickBot="1">
      <c r="A104" s="175"/>
      <c r="B104" s="516"/>
      <c r="C104" s="528"/>
      <c r="D104" s="188"/>
      <c r="E104" s="189"/>
      <c r="F104" s="190"/>
      <c r="G104" s="191"/>
      <c r="H104" s="165"/>
      <c r="I104" s="200"/>
    </row>
    <row r="105" spans="1:9" ht="33.75" customHeight="1">
      <c r="A105" s="166"/>
      <c r="B105" s="517" t="s">
        <v>44</v>
      </c>
      <c r="C105" s="518"/>
      <c r="D105" s="514" t="s">
        <v>90</v>
      </c>
      <c r="E105" s="519"/>
      <c r="F105" s="514" t="s">
        <v>91</v>
      </c>
      <c r="G105" s="515"/>
      <c r="H105" s="163"/>
      <c r="I105" s="201"/>
    </row>
    <row r="106" spans="1:9" ht="26.25" thickBot="1">
      <c r="A106" s="154"/>
      <c r="B106" s="202" t="s">
        <v>62</v>
      </c>
      <c r="C106" s="203" t="s">
        <v>63</v>
      </c>
      <c r="D106" s="204" t="s">
        <v>64</v>
      </c>
      <c r="E106" s="204" t="s">
        <v>65</v>
      </c>
      <c r="F106" s="204" t="s">
        <v>66</v>
      </c>
      <c r="G106" s="205" t="s">
        <v>65</v>
      </c>
      <c r="H106" s="158"/>
      <c r="I106" s="170"/>
    </row>
    <row r="107" spans="1:9" ht="12.75">
      <c r="A107" s="154">
        <v>3</v>
      </c>
      <c r="B107" s="502"/>
      <c r="C107" s="505"/>
      <c r="D107" s="196"/>
      <c r="E107" s="197"/>
      <c r="F107" s="198"/>
      <c r="G107" s="199"/>
      <c r="H107" s="158"/>
      <c r="I107" s="170"/>
    </row>
    <row r="108" spans="1:9" ht="12.75">
      <c r="A108" s="154"/>
      <c r="B108" s="503"/>
      <c r="C108" s="506"/>
      <c r="D108" s="188"/>
      <c r="E108" s="189"/>
      <c r="F108" s="190"/>
      <c r="G108" s="191"/>
      <c r="H108" s="158"/>
      <c r="I108" s="170"/>
    </row>
    <row r="109" spans="1:9" ht="12.75">
      <c r="A109" s="154"/>
      <c r="B109" s="503"/>
      <c r="C109" s="506"/>
      <c r="D109" s="188"/>
      <c r="E109" s="189"/>
      <c r="F109" s="190"/>
      <c r="G109" s="191"/>
      <c r="H109" s="158"/>
      <c r="I109" s="170"/>
    </row>
    <row r="110" spans="1:9" ht="12.75">
      <c r="A110" s="154"/>
      <c r="B110" s="503"/>
      <c r="C110" s="506"/>
      <c r="D110" s="188"/>
      <c r="E110" s="189"/>
      <c r="F110" s="190"/>
      <c r="G110" s="191"/>
      <c r="H110" s="158"/>
      <c r="I110" s="170"/>
    </row>
    <row r="111" spans="1:9" ht="12.75">
      <c r="A111" s="154"/>
      <c r="B111" s="503"/>
      <c r="C111" s="506"/>
      <c r="D111" s="188"/>
      <c r="E111" s="189"/>
      <c r="F111" s="190"/>
      <c r="G111" s="191"/>
      <c r="H111" s="158"/>
      <c r="I111" s="170"/>
    </row>
    <row r="112" spans="1:9" ht="12.75">
      <c r="A112" s="154"/>
      <c r="B112" s="503"/>
      <c r="C112" s="506"/>
      <c r="D112" s="188"/>
      <c r="E112" s="189"/>
      <c r="F112" s="190"/>
      <c r="G112" s="191"/>
      <c r="H112" s="158"/>
      <c r="I112" s="170"/>
    </row>
    <row r="113" spans="1:9" ht="12.75">
      <c r="A113" s="154"/>
      <c r="B113" s="503"/>
      <c r="C113" s="506"/>
      <c r="D113" s="188"/>
      <c r="E113" s="189"/>
      <c r="F113" s="190"/>
      <c r="G113" s="191"/>
      <c r="H113" s="158"/>
      <c r="I113" s="170"/>
    </row>
    <row r="114" spans="1:9" ht="12.75">
      <c r="A114" s="154"/>
      <c r="B114" s="503"/>
      <c r="C114" s="506"/>
      <c r="D114" s="188"/>
      <c r="E114" s="189"/>
      <c r="F114" s="190"/>
      <c r="G114" s="191"/>
      <c r="H114" s="158"/>
      <c r="I114" s="170"/>
    </row>
    <row r="115" spans="1:9" ht="12.75">
      <c r="A115" s="154"/>
      <c r="B115" s="503"/>
      <c r="C115" s="506"/>
      <c r="D115" s="188"/>
      <c r="E115" s="189"/>
      <c r="F115" s="190"/>
      <c r="G115" s="191"/>
      <c r="H115" s="158"/>
      <c r="I115" s="170"/>
    </row>
    <row r="116" spans="1:9" ht="12.75">
      <c r="A116" s="154"/>
      <c r="B116" s="503"/>
      <c r="C116" s="506"/>
      <c r="D116" s="188"/>
      <c r="E116" s="189"/>
      <c r="F116" s="190"/>
      <c r="G116" s="191"/>
      <c r="H116" s="158"/>
      <c r="I116" s="170"/>
    </row>
    <row r="117" spans="1:9" ht="12.75">
      <c r="A117" s="154"/>
      <c r="B117" s="503"/>
      <c r="C117" s="506"/>
      <c r="D117" s="188"/>
      <c r="E117" s="189"/>
      <c r="F117" s="190"/>
      <c r="G117" s="191"/>
      <c r="H117" s="158"/>
      <c r="I117" s="170"/>
    </row>
    <row r="118" spans="1:9" ht="12.75">
      <c r="A118" s="154"/>
      <c r="B118" s="503"/>
      <c r="C118" s="506"/>
      <c r="D118" s="188"/>
      <c r="E118" s="189"/>
      <c r="F118" s="190"/>
      <c r="G118" s="191"/>
      <c r="H118" s="158"/>
      <c r="I118" s="170"/>
    </row>
    <row r="119" spans="1:9" ht="12.75">
      <c r="A119" s="154"/>
      <c r="B119" s="503"/>
      <c r="C119" s="506"/>
      <c r="D119" s="188"/>
      <c r="E119" s="189"/>
      <c r="F119" s="190"/>
      <c r="G119" s="191"/>
      <c r="H119" s="158"/>
      <c r="I119" s="170"/>
    </row>
    <row r="120" spans="1:9" ht="12.75">
      <c r="A120" s="154"/>
      <c r="B120" s="503"/>
      <c r="C120" s="506"/>
      <c r="D120" s="188"/>
      <c r="E120" s="189"/>
      <c r="F120" s="190"/>
      <c r="G120" s="191"/>
      <c r="H120" s="158"/>
      <c r="I120" s="170"/>
    </row>
    <row r="121" spans="1:9" ht="13.5" thickBot="1">
      <c r="A121" s="154"/>
      <c r="B121" s="504"/>
      <c r="C121" s="507"/>
      <c r="D121" s="192"/>
      <c r="E121" s="193"/>
      <c r="F121" s="194"/>
      <c r="G121" s="195"/>
      <c r="H121" s="158"/>
      <c r="I121" s="170"/>
    </row>
    <row r="122" spans="1:9" ht="12.75" customHeight="1">
      <c r="A122" s="154">
        <v>4</v>
      </c>
      <c r="B122" s="502"/>
      <c r="C122" s="505"/>
      <c r="D122" s="196"/>
      <c r="E122" s="197"/>
      <c r="F122" s="198"/>
      <c r="G122" s="199"/>
      <c r="H122" s="158"/>
      <c r="I122" s="170"/>
    </row>
    <row r="123" spans="1:9" ht="12.75">
      <c r="A123" s="154"/>
      <c r="B123" s="503"/>
      <c r="C123" s="506"/>
      <c r="D123" s="188"/>
      <c r="E123" s="189"/>
      <c r="F123" s="190"/>
      <c r="G123" s="191"/>
      <c r="H123" s="158"/>
      <c r="I123" s="170"/>
    </row>
    <row r="124" spans="1:9" ht="12.75">
      <c r="A124" s="154"/>
      <c r="B124" s="503"/>
      <c r="C124" s="506"/>
      <c r="D124" s="188"/>
      <c r="E124" s="189"/>
      <c r="F124" s="190"/>
      <c r="G124" s="191"/>
      <c r="H124" s="158"/>
      <c r="I124" s="170"/>
    </row>
    <row r="125" spans="1:9" ht="12.75">
      <c r="A125" s="154"/>
      <c r="B125" s="503"/>
      <c r="C125" s="506"/>
      <c r="D125" s="188"/>
      <c r="E125" s="189"/>
      <c r="F125" s="190"/>
      <c r="G125" s="191"/>
      <c r="H125" s="158"/>
      <c r="I125" s="170"/>
    </row>
    <row r="126" spans="1:9" ht="12.75">
      <c r="A126" s="154"/>
      <c r="B126" s="503"/>
      <c r="C126" s="506"/>
      <c r="D126" s="188"/>
      <c r="E126" s="189"/>
      <c r="F126" s="190"/>
      <c r="G126" s="191"/>
      <c r="H126" s="158"/>
      <c r="I126" s="170"/>
    </row>
    <row r="127" spans="1:9" ht="12.75">
      <c r="A127" s="154"/>
      <c r="B127" s="503"/>
      <c r="C127" s="506"/>
      <c r="D127" s="188"/>
      <c r="E127" s="189"/>
      <c r="F127" s="190"/>
      <c r="G127" s="191"/>
      <c r="H127" s="158"/>
      <c r="I127" s="170"/>
    </row>
    <row r="128" spans="1:9" ht="12.75">
      <c r="A128" s="154"/>
      <c r="B128" s="503"/>
      <c r="C128" s="506"/>
      <c r="D128" s="188"/>
      <c r="E128" s="189"/>
      <c r="F128" s="190"/>
      <c r="G128" s="191"/>
      <c r="H128" s="158"/>
      <c r="I128" s="170"/>
    </row>
    <row r="129" spans="1:9" ht="12.75">
      <c r="A129" s="154"/>
      <c r="B129" s="503"/>
      <c r="C129" s="506"/>
      <c r="D129" s="188"/>
      <c r="E129" s="189"/>
      <c r="F129" s="190"/>
      <c r="G129" s="191"/>
      <c r="H129" s="158"/>
      <c r="I129" s="170"/>
    </row>
    <row r="130" spans="1:9" ht="12.75">
      <c r="A130" s="154"/>
      <c r="B130" s="503"/>
      <c r="C130" s="506"/>
      <c r="D130" s="188"/>
      <c r="E130" s="189"/>
      <c r="F130" s="190"/>
      <c r="G130" s="191"/>
      <c r="H130" s="158"/>
      <c r="I130" s="170"/>
    </row>
    <row r="131" spans="1:9" ht="12.75">
      <c r="A131" s="154"/>
      <c r="B131" s="503"/>
      <c r="C131" s="506"/>
      <c r="D131" s="188"/>
      <c r="E131" s="189"/>
      <c r="F131" s="190"/>
      <c r="G131" s="191"/>
      <c r="H131" s="158"/>
      <c r="I131" s="170"/>
    </row>
    <row r="132" spans="1:9" ht="12.75">
      <c r="A132" s="154"/>
      <c r="B132" s="503"/>
      <c r="C132" s="506"/>
      <c r="D132" s="188"/>
      <c r="E132" s="189"/>
      <c r="F132" s="190"/>
      <c r="G132" s="191"/>
      <c r="H132" s="158"/>
      <c r="I132" s="170"/>
    </row>
    <row r="133" spans="1:9" ht="12.75">
      <c r="A133" s="154"/>
      <c r="B133" s="503"/>
      <c r="C133" s="506"/>
      <c r="D133" s="188"/>
      <c r="E133" s="189"/>
      <c r="F133" s="190"/>
      <c r="G133" s="191"/>
      <c r="H133" s="158"/>
      <c r="I133" s="170"/>
    </row>
    <row r="134" spans="1:9" ht="12.75">
      <c r="A134" s="154"/>
      <c r="B134" s="503"/>
      <c r="C134" s="506"/>
      <c r="D134" s="188"/>
      <c r="E134" s="189"/>
      <c r="F134" s="190"/>
      <c r="G134" s="191"/>
      <c r="H134" s="158"/>
      <c r="I134" s="170"/>
    </row>
    <row r="135" spans="1:9" ht="12.75">
      <c r="A135" s="154"/>
      <c r="B135" s="503"/>
      <c r="C135" s="506"/>
      <c r="D135" s="188"/>
      <c r="E135" s="189"/>
      <c r="F135" s="190"/>
      <c r="G135" s="191"/>
      <c r="H135" s="158"/>
      <c r="I135" s="170"/>
    </row>
    <row r="136" spans="1:9" ht="13.5" thickBot="1">
      <c r="A136" s="154"/>
      <c r="B136" s="504"/>
      <c r="C136" s="507"/>
      <c r="D136" s="192"/>
      <c r="E136" s="193"/>
      <c r="F136" s="194"/>
      <c r="G136" s="195"/>
      <c r="H136" s="158"/>
      <c r="I136" s="170"/>
    </row>
    <row r="137" spans="1:9" ht="12.75">
      <c r="A137" s="154">
        <v>5</v>
      </c>
      <c r="B137" s="502"/>
      <c r="C137" s="505"/>
      <c r="D137" s="196"/>
      <c r="E137" s="197"/>
      <c r="F137" s="198"/>
      <c r="G137" s="199"/>
      <c r="H137" s="158"/>
      <c r="I137" s="170"/>
    </row>
    <row r="138" spans="1:9" ht="12.75">
      <c r="A138" s="154"/>
      <c r="B138" s="503"/>
      <c r="C138" s="506"/>
      <c r="D138" s="188"/>
      <c r="E138" s="189"/>
      <c r="F138" s="190"/>
      <c r="G138" s="191"/>
      <c r="H138" s="158"/>
      <c r="I138" s="170"/>
    </row>
    <row r="139" spans="1:9" ht="12.75">
      <c r="A139" s="154"/>
      <c r="B139" s="503"/>
      <c r="C139" s="506"/>
      <c r="D139" s="188"/>
      <c r="E139" s="189"/>
      <c r="F139" s="190"/>
      <c r="G139" s="191"/>
      <c r="H139" s="158"/>
      <c r="I139" s="170"/>
    </row>
    <row r="140" spans="1:9" ht="12.75">
      <c r="A140" s="154"/>
      <c r="B140" s="503"/>
      <c r="C140" s="506"/>
      <c r="D140" s="188"/>
      <c r="E140" s="189"/>
      <c r="F140" s="190"/>
      <c r="G140" s="191"/>
      <c r="H140" s="158"/>
      <c r="I140" s="170"/>
    </row>
    <row r="141" spans="1:9" ht="12.75">
      <c r="A141" s="154"/>
      <c r="B141" s="503"/>
      <c r="C141" s="506"/>
      <c r="D141" s="188"/>
      <c r="E141" s="189"/>
      <c r="F141" s="190"/>
      <c r="G141" s="191"/>
      <c r="H141" s="158"/>
      <c r="I141" s="170"/>
    </row>
    <row r="142" spans="1:9" ht="12.75">
      <c r="A142" s="154"/>
      <c r="B142" s="503"/>
      <c r="C142" s="506"/>
      <c r="D142" s="188"/>
      <c r="E142" s="189"/>
      <c r="F142" s="190"/>
      <c r="G142" s="191"/>
      <c r="H142" s="158"/>
      <c r="I142" s="170"/>
    </row>
    <row r="143" spans="1:9" ht="12.75">
      <c r="A143" s="154"/>
      <c r="B143" s="503"/>
      <c r="C143" s="506"/>
      <c r="D143" s="188"/>
      <c r="E143" s="189"/>
      <c r="F143" s="190"/>
      <c r="G143" s="191"/>
      <c r="H143" s="158"/>
      <c r="I143" s="170"/>
    </row>
    <row r="144" spans="1:9" ht="12.75">
      <c r="A144" s="154"/>
      <c r="B144" s="503"/>
      <c r="C144" s="506"/>
      <c r="D144" s="188"/>
      <c r="E144" s="189"/>
      <c r="F144" s="190"/>
      <c r="G144" s="191"/>
      <c r="H144" s="158"/>
      <c r="I144" s="170"/>
    </row>
    <row r="145" spans="1:9" ht="12.75">
      <c r="A145" s="154"/>
      <c r="B145" s="503"/>
      <c r="C145" s="506"/>
      <c r="D145" s="188"/>
      <c r="E145" s="189"/>
      <c r="F145" s="190"/>
      <c r="G145" s="191"/>
      <c r="H145" s="158"/>
      <c r="I145" s="170"/>
    </row>
    <row r="146" spans="1:9" ht="12.75">
      <c r="A146" s="154"/>
      <c r="B146" s="503"/>
      <c r="C146" s="506"/>
      <c r="D146" s="188"/>
      <c r="E146" s="189"/>
      <c r="F146" s="190"/>
      <c r="G146" s="191"/>
      <c r="H146" s="158"/>
      <c r="I146" s="170"/>
    </row>
    <row r="147" spans="1:9" ht="12.75">
      <c r="A147" s="154"/>
      <c r="B147" s="503"/>
      <c r="C147" s="506"/>
      <c r="D147" s="188"/>
      <c r="E147" s="189"/>
      <c r="F147" s="190"/>
      <c r="G147" s="191"/>
      <c r="H147" s="158"/>
      <c r="I147" s="170"/>
    </row>
    <row r="148" spans="1:9" ht="12.75">
      <c r="A148" s="154"/>
      <c r="B148" s="503"/>
      <c r="C148" s="506"/>
      <c r="D148" s="188"/>
      <c r="E148" s="189"/>
      <c r="F148" s="190"/>
      <c r="G148" s="191"/>
      <c r="H148" s="158"/>
      <c r="I148" s="170"/>
    </row>
    <row r="149" spans="1:9" ht="12.75">
      <c r="A149" s="154"/>
      <c r="B149" s="503"/>
      <c r="C149" s="506"/>
      <c r="D149" s="188"/>
      <c r="E149" s="189"/>
      <c r="F149" s="190"/>
      <c r="G149" s="191"/>
      <c r="H149" s="158"/>
      <c r="I149" s="170"/>
    </row>
    <row r="150" spans="1:9" ht="12.75">
      <c r="A150" s="154"/>
      <c r="B150" s="503"/>
      <c r="C150" s="506"/>
      <c r="D150" s="188"/>
      <c r="E150" s="189"/>
      <c r="F150" s="190"/>
      <c r="G150" s="191"/>
      <c r="H150" s="158"/>
      <c r="I150" s="170"/>
    </row>
    <row r="151" spans="1:9" ht="13.5" thickBot="1">
      <c r="A151" s="154"/>
      <c r="B151" s="504"/>
      <c r="C151" s="507"/>
      <c r="D151" s="192"/>
      <c r="E151" s="193"/>
      <c r="F151" s="194"/>
      <c r="G151" s="195"/>
      <c r="H151" s="158"/>
      <c r="I151" s="170"/>
    </row>
    <row r="152" spans="1:9" ht="12.75">
      <c r="A152" s="154">
        <v>6</v>
      </c>
      <c r="B152" s="502"/>
      <c r="C152" s="505"/>
      <c r="D152" s="196"/>
      <c r="E152" s="197"/>
      <c r="F152" s="198"/>
      <c r="G152" s="199"/>
      <c r="H152" s="158"/>
      <c r="I152" s="170"/>
    </row>
    <row r="153" spans="1:9" ht="12.75">
      <c r="A153" s="154"/>
      <c r="B153" s="503"/>
      <c r="C153" s="506"/>
      <c r="D153" s="188"/>
      <c r="E153" s="189"/>
      <c r="F153" s="190"/>
      <c r="G153" s="191"/>
      <c r="H153" s="158"/>
      <c r="I153" s="170"/>
    </row>
    <row r="154" spans="1:9" ht="12.75">
      <c r="A154" s="154"/>
      <c r="B154" s="503"/>
      <c r="C154" s="506"/>
      <c r="D154" s="188"/>
      <c r="E154" s="189"/>
      <c r="F154" s="190"/>
      <c r="G154" s="191"/>
      <c r="H154" s="158"/>
      <c r="I154" s="170"/>
    </row>
    <row r="155" spans="1:9" ht="12.75">
      <c r="A155" s="154"/>
      <c r="B155" s="503"/>
      <c r="C155" s="506"/>
      <c r="D155" s="188"/>
      <c r="E155" s="189"/>
      <c r="F155" s="190"/>
      <c r="G155" s="191"/>
      <c r="H155" s="158"/>
      <c r="I155" s="170"/>
    </row>
    <row r="156" spans="1:9" ht="12.75">
      <c r="A156" s="154"/>
      <c r="B156" s="503"/>
      <c r="C156" s="506"/>
      <c r="D156" s="188"/>
      <c r="E156" s="189"/>
      <c r="F156" s="190"/>
      <c r="G156" s="191"/>
      <c r="H156" s="158"/>
      <c r="I156" s="170"/>
    </row>
    <row r="157" spans="1:9" ht="12.75">
      <c r="A157" s="154"/>
      <c r="B157" s="503"/>
      <c r="C157" s="506"/>
      <c r="D157" s="188"/>
      <c r="E157" s="189"/>
      <c r="F157" s="190"/>
      <c r="G157" s="191"/>
      <c r="H157" s="158"/>
      <c r="I157" s="170"/>
    </row>
    <row r="158" spans="1:9" ht="12.75">
      <c r="A158" s="154"/>
      <c r="B158" s="503"/>
      <c r="C158" s="506"/>
      <c r="D158" s="188"/>
      <c r="E158" s="189"/>
      <c r="F158" s="190"/>
      <c r="G158" s="191"/>
      <c r="H158" s="158"/>
      <c r="I158" s="170"/>
    </row>
    <row r="159" spans="1:9" ht="12.75">
      <c r="A159" s="154"/>
      <c r="B159" s="503"/>
      <c r="C159" s="506"/>
      <c r="D159" s="188"/>
      <c r="E159" s="189"/>
      <c r="F159" s="190"/>
      <c r="G159" s="191"/>
      <c r="H159" s="158"/>
      <c r="I159" s="170"/>
    </row>
    <row r="160" spans="1:9" ht="12.75">
      <c r="A160" s="154"/>
      <c r="B160" s="503"/>
      <c r="C160" s="506"/>
      <c r="D160" s="188"/>
      <c r="E160" s="189"/>
      <c r="F160" s="190"/>
      <c r="G160" s="191"/>
      <c r="H160" s="158"/>
      <c r="I160" s="170"/>
    </row>
    <row r="161" spans="1:9" ht="12.75">
      <c r="A161" s="154"/>
      <c r="B161" s="503"/>
      <c r="C161" s="506"/>
      <c r="D161" s="188"/>
      <c r="E161" s="189"/>
      <c r="F161" s="190"/>
      <c r="G161" s="191"/>
      <c r="H161" s="158"/>
      <c r="I161" s="170"/>
    </row>
    <row r="162" spans="1:9" ht="12.75">
      <c r="A162" s="154"/>
      <c r="B162" s="503"/>
      <c r="C162" s="506"/>
      <c r="D162" s="188"/>
      <c r="E162" s="189"/>
      <c r="F162" s="190"/>
      <c r="G162" s="191"/>
      <c r="H162" s="158"/>
      <c r="I162" s="170"/>
    </row>
    <row r="163" spans="1:9" ht="12.75">
      <c r="A163" s="154"/>
      <c r="B163" s="503"/>
      <c r="C163" s="506"/>
      <c r="D163" s="188"/>
      <c r="E163" s="189"/>
      <c r="F163" s="190"/>
      <c r="G163" s="191"/>
      <c r="H163" s="158"/>
      <c r="I163" s="170"/>
    </row>
    <row r="164" spans="1:9" ht="12.75">
      <c r="A164" s="154"/>
      <c r="B164" s="503"/>
      <c r="C164" s="506"/>
      <c r="D164" s="188"/>
      <c r="E164" s="189"/>
      <c r="F164" s="190"/>
      <c r="G164" s="191"/>
      <c r="H164" s="158"/>
      <c r="I164" s="170"/>
    </row>
    <row r="165" spans="1:9" ht="12.75">
      <c r="A165" s="154"/>
      <c r="B165" s="503"/>
      <c r="C165" s="506"/>
      <c r="D165" s="188"/>
      <c r="E165" s="189"/>
      <c r="F165" s="190"/>
      <c r="G165" s="191"/>
      <c r="H165" s="158"/>
      <c r="I165" s="170"/>
    </row>
    <row r="166" spans="1:9" ht="13.5" thickBot="1">
      <c r="A166" s="175"/>
      <c r="B166" s="516"/>
      <c r="C166" s="507"/>
      <c r="D166" s="188"/>
      <c r="E166" s="189"/>
      <c r="F166" s="190"/>
      <c r="G166" s="191"/>
      <c r="H166" s="165"/>
      <c r="I166" s="200"/>
    </row>
    <row r="167" spans="1:9" ht="42.75" customHeight="1">
      <c r="A167" s="166"/>
      <c r="B167" s="517" t="s">
        <v>44</v>
      </c>
      <c r="C167" s="518"/>
      <c r="D167" s="514" t="s">
        <v>90</v>
      </c>
      <c r="E167" s="519"/>
      <c r="F167" s="514" t="s">
        <v>91</v>
      </c>
      <c r="G167" s="515"/>
      <c r="H167" s="163"/>
      <c r="I167" s="201"/>
    </row>
    <row r="168" spans="1:9" ht="26.25" thickBot="1">
      <c r="A168" s="154"/>
      <c r="B168" s="202" t="s">
        <v>62</v>
      </c>
      <c r="C168" s="203" t="s">
        <v>63</v>
      </c>
      <c r="D168" s="204" t="s">
        <v>64</v>
      </c>
      <c r="E168" s="204" t="s">
        <v>65</v>
      </c>
      <c r="F168" s="204" t="s">
        <v>66</v>
      </c>
      <c r="G168" s="205" t="s">
        <v>65</v>
      </c>
      <c r="H168" s="158"/>
      <c r="I168" s="170"/>
    </row>
    <row r="169" spans="1:9" ht="12.75">
      <c r="A169" s="154">
        <v>7</v>
      </c>
      <c r="B169" s="502"/>
      <c r="C169" s="505"/>
      <c r="D169" s="196"/>
      <c r="E169" s="197"/>
      <c r="F169" s="198"/>
      <c r="G169" s="199"/>
      <c r="H169" s="158"/>
      <c r="I169" s="170"/>
    </row>
    <row r="170" spans="1:9" ht="12.75">
      <c r="A170" s="154"/>
      <c r="B170" s="503"/>
      <c r="C170" s="506"/>
      <c r="D170" s="188"/>
      <c r="E170" s="189"/>
      <c r="F170" s="190"/>
      <c r="G170" s="191"/>
      <c r="H170" s="158"/>
      <c r="I170" s="170"/>
    </row>
    <row r="171" spans="1:9" ht="12.75">
      <c r="A171" s="154"/>
      <c r="B171" s="503"/>
      <c r="C171" s="506"/>
      <c r="D171" s="188"/>
      <c r="E171" s="189"/>
      <c r="F171" s="190"/>
      <c r="G171" s="191"/>
      <c r="H171" s="158"/>
      <c r="I171" s="170"/>
    </row>
    <row r="172" spans="1:9" ht="12.75">
      <c r="A172" s="154"/>
      <c r="B172" s="503"/>
      <c r="C172" s="506"/>
      <c r="D172" s="188"/>
      <c r="E172" s="189"/>
      <c r="F172" s="190"/>
      <c r="G172" s="191"/>
      <c r="H172" s="158"/>
      <c r="I172" s="170"/>
    </row>
    <row r="173" spans="1:9" ht="12.75">
      <c r="A173" s="154"/>
      <c r="B173" s="503"/>
      <c r="C173" s="506"/>
      <c r="D173" s="188"/>
      <c r="E173" s="189"/>
      <c r="F173" s="190"/>
      <c r="G173" s="191"/>
      <c r="H173" s="158"/>
      <c r="I173" s="170"/>
    </row>
    <row r="174" spans="1:9" ht="12.75">
      <c r="A174" s="154"/>
      <c r="B174" s="503"/>
      <c r="C174" s="506"/>
      <c r="D174" s="188"/>
      <c r="E174" s="189"/>
      <c r="F174" s="190"/>
      <c r="G174" s="191"/>
      <c r="H174" s="158"/>
      <c r="I174" s="170"/>
    </row>
    <row r="175" spans="1:9" ht="12.75">
      <c r="A175" s="154"/>
      <c r="B175" s="503"/>
      <c r="C175" s="506"/>
      <c r="D175" s="188"/>
      <c r="E175" s="189"/>
      <c r="F175" s="190"/>
      <c r="G175" s="191"/>
      <c r="H175" s="158"/>
      <c r="I175" s="170"/>
    </row>
    <row r="176" spans="1:9" ht="12.75">
      <c r="A176" s="154"/>
      <c r="B176" s="503"/>
      <c r="C176" s="506"/>
      <c r="D176" s="188"/>
      <c r="E176" s="189"/>
      <c r="F176" s="190"/>
      <c r="G176" s="191"/>
      <c r="H176" s="158"/>
      <c r="I176" s="170"/>
    </row>
    <row r="177" spans="1:9" ht="12.75">
      <c r="A177" s="154"/>
      <c r="B177" s="503"/>
      <c r="C177" s="506"/>
      <c r="D177" s="188"/>
      <c r="E177" s="189"/>
      <c r="F177" s="190"/>
      <c r="G177" s="191"/>
      <c r="H177" s="158"/>
      <c r="I177" s="170"/>
    </row>
    <row r="178" spans="1:9" ht="12.75">
      <c r="A178" s="154"/>
      <c r="B178" s="503"/>
      <c r="C178" s="506"/>
      <c r="D178" s="188"/>
      <c r="E178" s="189"/>
      <c r="F178" s="190"/>
      <c r="G178" s="191"/>
      <c r="H178" s="158"/>
      <c r="I178" s="170"/>
    </row>
    <row r="179" spans="1:9" ht="12.75">
      <c r="A179" s="154"/>
      <c r="B179" s="503"/>
      <c r="C179" s="506"/>
      <c r="D179" s="188"/>
      <c r="E179" s="189"/>
      <c r="F179" s="190"/>
      <c r="G179" s="191"/>
      <c r="H179" s="158"/>
      <c r="I179" s="170"/>
    </row>
    <row r="180" spans="1:9" ht="12.75">
      <c r="A180" s="154"/>
      <c r="B180" s="503"/>
      <c r="C180" s="506"/>
      <c r="D180" s="188"/>
      <c r="E180" s="189"/>
      <c r="F180" s="190"/>
      <c r="G180" s="191"/>
      <c r="H180" s="158"/>
      <c r="I180" s="170"/>
    </row>
    <row r="181" spans="1:9" ht="12.75">
      <c r="A181" s="154"/>
      <c r="B181" s="503"/>
      <c r="C181" s="506"/>
      <c r="D181" s="188"/>
      <c r="E181" s="189"/>
      <c r="F181" s="190"/>
      <c r="G181" s="191"/>
      <c r="H181" s="158"/>
      <c r="I181" s="170"/>
    </row>
    <row r="182" spans="1:9" ht="12.75">
      <c r="A182" s="154"/>
      <c r="B182" s="503"/>
      <c r="C182" s="506"/>
      <c r="D182" s="188"/>
      <c r="E182" s="189"/>
      <c r="F182" s="190"/>
      <c r="G182" s="191"/>
      <c r="H182" s="158"/>
      <c r="I182" s="170"/>
    </row>
    <row r="183" spans="1:9" ht="13.5" thickBot="1">
      <c r="A183" s="154"/>
      <c r="B183" s="504"/>
      <c r="C183" s="507"/>
      <c r="D183" s="192"/>
      <c r="E183" s="193"/>
      <c r="F183" s="194"/>
      <c r="G183" s="195"/>
      <c r="H183" s="158"/>
      <c r="I183" s="170"/>
    </row>
    <row r="184" spans="1:9" ht="12.75">
      <c r="A184" s="154">
        <v>8</v>
      </c>
      <c r="B184" s="502"/>
      <c r="C184" s="505"/>
      <c r="D184" s="196"/>
      <c r="E184" s="197"/>
      <c r="F184" s="198"/>
      <c r="G184" s="199"/>
      <c r="H184" s="158"/>
      <c r="I184" s="170"/>
    </row>
    <row r="185" spans="1:9" ht="12.75">
      <c r="A185" s="154"/>
      <c r="B185" s="503"/>
      <c r="C185" s="506"/>
      <c r="D185" s="188"/>
      <c r="E185" s="189"/>
      <c r="F185" s="190"/>
      <c r="G185" s="191"/>
      <c r="H185" s="158"/>
      <c r="I185" s="170"/>
    </row>
    <row r="186" spans="1:9" ht="12.75">
      <c r="A186" s="154"/>
      <c r="B186" s="503"/>
      <c r="C186" s="506"/>
      <c r="D186" s="188"/>
      <c r="E186" s="189"/>
      <c r="F186" s="190"/>
      <c r="G186" s="191"/>
      <c r="H186" s="158"/>
      <c r="I186" s="170"/>
    </row>
    <row r="187" spans="1:9" ht="12.75">
      <c r="A187" s="154"/>
      <c r="B187" s="503"/>
      <c r="C187" s="506"/>
      <c r="D187" s="188"/>
      <c r="E187" s="189"/>
      <c r="F187" s="190"/>
      <c r="G187" s="191"/>
      <c r="H187" s="158"/>
      <c r="I187" s="170"/>
    </row>
    <row r="188" spans="1:9" ht="12.75">
      <c r="A188" s="154"/>
      <c r="B188" s="503"/>
      <c r="C188" s="506"/>
      <c r="D188" s="188"/>
      <c r="E188" s="189"/>
      <c r="F188" s="190"/>
      <c r="G188" s="191"/>
      <c r="H188" s="158"/>
      <c r="I188" s="170"/>
    </row>
    <row r="189" spans="1:9" ht="12.75">
      <c r="A189" s="154"/>
      <c r="B189" s="503"/>
      <c r="C189" s="506"/>
      <c r="D189" s="188"/>
      <c r="E189" s="189"/>
      <c r="F189" s="190"/>
      <c r="G189" s="191"/>
      <c r="H189" s="158"/>
      <c r="I189" s="170"/>
    </row>
    <row r="190" spans="1:9" ht="12.75">
      <c r="A190" s="154"/>
      <c r="B190" s="503"/>
      <c r="C190" s="506"/>
      <c r="D190" s="188"/>
      <c r="E190" s="189"/>
      <c r="F190" s="190"/>
      <c r="G190" s="191"/>
      <c r="H190" s="158"/>
      <c r="I190" s="170"/>
    </row>
    <row r="191" spans="1:9" ht="12.75">
      <c r="A191" s="154"/>
      <c r="B191" s="503"/>
      <c r="C191" s="506"/>
      <c r="D191" s="188"/>
      <c r="E191" s="189"/>
      <c r="F191" s="190"/>
      <c r="G191" s="191"/>
      <c r="H191" s="158"/>
      <c r="I191" s="170"/>
    </row>
    <row r="192" spans="1:9" ht="12.75">
      <c r="A192" s="154"/>
      <c r="B192" s="503"/>
      <c r="C192" s="506"/>
      <c r="D192" s="188"/>
      <c r="E192" s="189"/>
      <c r="F192" s="190"/>
      <c r="G192" s="191"/>
      <c r="H192" s="158"/>
      <c r="I192" s="170"/>
    </row>
    <row r="193" spans="1:9" ht="12.75">
      <c r="A193" s="154"/>
      <c r="B193" s="503"/>
      <c r="C193" s="506"/>
      <c r="D193" s="188"/>
      <c r="E193" s="189"/>
      <c r="F193" s="190"/>
      <c r="G193" s="191"/>
      <c r="H193" s="158"/>
      <c r="I193" s="170"/>
    </row>
    <row r="194" spans="1:9" ht="12.75">
      <c r="A194" s="154"/>
      <c r="B194" s="503"/>
      <c r="C194" s="506"/>
      <c r="D194" s="188"/>
      <c r="E194" s="189"/>
      <c r="F194" s="190"/>
      <c r="G194" s="191"/>
      <c r="H194" s="158"/>
      <c r="I194" s="170"/>
    </row>
    <row r="195" spans="1:9" ht="12.75">
      <c r="A195" s="154"/>
      <c r="B195" s="503"/>
      <c r="C195" s="506"/>
      <c r="D195" s="188"/>
      <c r="E195" s="189"/>
      <c r="F195" s="190"/>
      <c r="G195" s="191"/>
      <c r="H195" s="158"/>
      <c r="I195" s="170"/>
    </row>
    <row r="196" spans="1:9" ht="12.75">
      <c r="A196" s="154"/>
      <c r="B196" s="503"/>
      <c r="C196" s="506"/>
      <c r="D196" s="188"/>
      <c r="E196" s="189"/>
      <c r="F196" s="190"/>
      <c r="G196" s="191"/>
      <c r="H196" s="158"/>
      <c r="I196" s="170"/>
    </row>
    <row r="197" spans="1:9" ht="12.75">
      <c r="A197" s="154"/>
      <c r="B197" s="503"/>
      <c r="C197" s="506"/>
      <c r="D197" s="188"/>
      <c r="E197" s="189"/>
      <c r="F197" s="190"/>
      <c r="G197" s="191"/>
      <c r="H197" s="158"/>
      <c r="I197" s="170"/>
    </row>
    <row r="198" spans="1:9" ht="13.5" thickBot="1">
      <c r="A198" s="154"/>
      <c r="B198" s="504"/>
      <c r="C198" s="507"/>
      <c r="D198" s="192"/>
      <c r="E198" s="193"/>
      <c r="F198" s="194"/>
      <c r="G198" s="195"/>
      <c r="H198" s="158"/>
      <c r="I198" s="170"/>
    </row>
    <row r="199" spans="1:9" ht="12.75">
      <c r="A199" s="154">
        <v>9</v>
      </c>
      <c r="B199" s="502"/>
      <c r="C199" s="505"/>
      <c r="D199" s="196"/>
      <c r="E199" s="197"/>
      <c r="F199" s="198"/>
      <c r="G199" s="199"/>
      <c r="H199" s="158"/>
      <c r="I199" s="170"/>
    </row>
    <row r="200" spans="1:9" ht="12.75">
      <c r="A200" s="154"/>
      <c r="B200" s="503"/>
      <c r="C200" s="506"/>
      <c r="D200" s="188"/>
      <c r="E200" s="189"/>
      <c r="F200" s="190"/>
      <c r="G200" s="191"/>
      <c r="H200" s="158"/>
      <c r="I200" s="170"/>
    </row>
    <row r="201" spans="1:9" ht="12.75">
      <c r="A201" s="154"/>
      <c r="B201" s="503"/>
      <c r="C201" s="506"/>
      <c r="D201" s="188"/>
      <c r="E201" s="189"/>
      <c r="F201" s="190"/>
      <c r="G201" s="191"/>
      <c r="H201" s="158"/>
      <c r="I201" s="170"/>
    </row>
    <row r="202" spans="1:9" ht="12.75">
      <c r="A202" s="154"/>
      <c r="B202" s="503"/>
      <c r="C202" s="506"/>
      <c r="D202" s="188"/>
      <c r="E202" s="189"/>
      <c r="F202" s="190"/>
      <c r="G202" s="191"/>
      <c r="H202" s="158"/>
      <c r="I202" s="170"/>
    </row>
    <row r="203" spans="1:9" ht="12.75">
      <c r="A203" s="154"/>
      <c r="B203" s="503"/>
      <c r="C203" s="506"/>
      <c r="D203" s="188"/>
      <c r="E203" s="189"/>
      <c r="F203" s="190"/>
      <c r="G203" s="191"/>
      <c r="H203" s="158"/>
      <c r="I203" s="170"/>
    </row>
    <row r="204" spans="1:9" ht="12.75">
      <c r="A204" s="154"/>
      <c r="B204" s="503"/>
      <c r="C204" s="506"/>
      <c r="D204" s="188"/>
      <c r="E204" s="189"/>
      <c r="F204" s="190"/>
      <c r="G204" s="191"/>
      <c r="H204" s="158"/>
      <c r="I204" s="170"/>
    </row>
    <row r="205" spans="1:9" ht="12.75">
      <c r="A205" s="154"/>
      <c r="B205" s="503"/>
      <c r="C205" s="506"/>
      <c r="D205" s="188"/>
      <c r="E205" s="189"/>
      <c r="F205" s="190"/>
      <c r="G205" s="191"/>
      <c r="H205" s="158"/>
      <c r="I205" s="170"/>
    </row>
    <row r="206" spans="1:9" ht="12.75">
      <c r="A206" s="154"/>
      <c r="B206" s="503"/>
      <c r="C206" s="506"/>
      <c r="D206" s="188"/>
      <c r="E206" s="189"/>
      <c r="F206" s="190"/>
      <c r="G206" s="191"/>
      <c r="H206" s="158"/>
      <c r="I206" s="170"/>
    </row>
    <row r="207" spans="1:9" ht="12.75">
      <c r="A207" s="154"/>
      <c r="B207" s="503"/>
      <c r="C207" s="506"/>
      <c r="D207" s="188"/>
      <c r="E207" s="189"/>
      <c r="F207" s="190"/>
      <c r="G207" s="191"/>
      <c r="H207" s="158"/>
      <c r="I207" s="170"/>
    </row>
    <row r="208" spans="1:9" ht="12.75">
      <c r="A208" s="154"/>
      <c r="B208" s="503"/>
      <c r="C208" s="506"/>
      <c r="D208" s="188"/>
      <c r="E208" s="189"/>
      <c r="F208" s="190"/>
      <c r="G208" s="191"/>
      <c r="H208" s="158"/>
      <c r="I208" s="170"/>
    </row>
    <row r="209" spans="1:9" ht="12.75">
      <c r="A209" s="154"/>
      <c r="B209" s="503"/>
      <c r="C209" s="506"/>
      <c r="D209" s="188"/>
      <c r="E209" s="189"/>
      <c r="F209" s="190"/>
      <c r="G209" s="191"/>
      <c r="H209" s="158"/>
      <c r="I209" s="170"/>
    </row>
    <row r="210" spans="1:9" ht="12.75">
      <c r="A210" s="154"/>
      <c r="B210" s="503"/>
      <c r="C210" s="506"/>
      <c r="D210" s="188"/>
      <c r="E210" s="189"/>
      <c r="F210" s="190"/>
      <c r="G210" s="191"/>
      <c r="H210" s="158"/>
      <c r="I210" s="170"/>
    </row>
    <row r="211" spans="1:9" ht="12.75">
      <c r="A211" s="154"/>
      <c r="B211" s="503"/>
      <c r="C211" s="506"/>
      <c r="D211" s="188"/>
      <c r="E211" s="189"/>
      <c r="F211" s="190"/>
      <c r="G211" s="191"/>
      <c r="H211" s="158"/>
      <c r="I211" s="170"/>
    </row>
    <row r="212" spans="1:9" ht="12.75">
      <c r="A212" s="154"/>
      <c r="B212" s="503"/>
      <c r="C212" s="506"/>
      <c r="D212" s="188"/>
      <c r="E212" s="189"/>
      <c r="F212" s="190"/>
      <c r="G212" s="191"/>
      <c r="H212" s="158"/>
      <c r="I212" s="170"/>
    </row>
    <row r="213" spans="1:9" ht="13.5" thickBot="1">
      <c r="A213" s="154"/>
      <c r="B213" s="504"/>
      <c r="C213" s="507"/>
      <c r="D213" s="192"/>
      <c r="E213" s="193"/>
      <c r="F213" s="194"/>
      <c r="G213" s="195"/>
      <c r="H213" s="158"/>
      <c r="I213" s="170"/>
    </row>
    <row r="214" spans="1:9" ht="12.75">
      <c r="A214" s="154">
        <v>10</v>
      </c>
      <c r="B214" s="502"/>
      <c r="C214" s="505"/>
      <c r="D214" s="196"/>
      <c r="E214" s="197"/>
      <c r="F214" s="198"/>
      <c r="G214" s="199"/>
      <c r="H214" s="158"/>
      <c r="I214" s="170"/>
    </row>
    <row r="215" spans="1:9" ht="12.75">
      <c r="A215" s="154"/>
      <c r="B215" s="503"/>
      <c r="C215" s="506"/>
      <c r="D215" s="188"/>
      <c r="E215" s="189"/>
      <c r="F215" s="190"/>
      <c r="G215" s="191"/>
      <c r="H215" s="158"/>
      <c r="I215" s="170"/>
    </row>
    <row r="216" spans="1:9" ht="12.75">
      <c r="A216" s="154"/>
      <c r="B216" s="503"/>
      <c r="C216" s="506"/>
      <c r="D216" s="188"/>
      <c r="E216" s="189"/>
      <c r="F216" s="190"/>
      <c r="G216" s="191"/>
      <c r="H216" s="158"/>
      <c r="I216" s="170"/>
    </row>
    <row r="217" spans="1:9" ht="12.75">
      <c r="A217" s="154"/>
      <c r="B217" s="503"/>
      <c r="C217" s="506"/>
      <c r="D217" s="188"/>
      <c r="E217" s="189"/>
      <c r="F217" s="190"/>
      <c r="G217" s="191"/>
      <c r="H217" s="158"/>
      <c r="I217" s="170"/>
    </row>
    <row r="218" spans="1:9" ht="12.75">
      <c r="A218" s="154"/>
      <c r="B218" s="503"/>
      <c r="C218" s="506"/>
      <c r="D218" s="188"/>
      <c r="E218" s="189"/>
      <c r="F218" s="190"/>
      <c r="G218" s="191"/>
      <c r="H218" s="158"/>
      <c r="I218" s="170"/>
    </row>
    <row r="219" spans="1:9" ht="12.75">
      <c r="A219" s="154"/>
      <c r="B219" s="503"/>
      <c r="C219" s="506"/>
      <c r="D219" s="188"/>
      <c r="E219" s="189"/>
      <c r="F219" s="190"/>
      <c r="G219" s="191"/>
      <c r="H219" s="158"/>
      <c r="I219" s="170"/>
    </row>
    <row r="220" spans="1:9" ht="12.75">
      <c r="A220" s="154"/>
      <c r="B220" s="503"/>
      <c r="C220" s="506"/>
      <c r="D220" s="188"/>
      <c r="E220" s="189"/>
      <c r="F220" s="190"/>
      <c r="G220" s="191"/>
      <c r="H220" s="158"/>
      <c r="I220" s="170"/>
    </row>
    <row r="221" spans="1:9" ht="12.75">
      <c r="A221" s="154"/>
      <c r="B221" s="503"/>
      <c r="C221" s="506"/>
      <c r="D221" s="188"/>
      <c r="E221" s="189"/>
      <c r="F221" s="190"/>
      <c r="G221" s="191"/>
      <c r="H221" s="158"/>
      <c r="I221" s="170"/>
    </row>
    <row r="222" spans="1:9" ht="12.75">
      <c r="A222" s="154"/>
      <c r="B222" s="503"/>
      <c r="C222" s="506"/>
      <c r="D222" s="188"/>
      <c r="E222" s="189"/>
      <c r="F222" s="190"/>
      <c r="G222" s="191"/>
      <c r="H222" s="158"/>
      <c r="I222" s="170"/>
    </row>
    <row r="223" spans="1:9" ht="12.75">
      <c r="A223" s="154"/>
      <c r="B223" s="503"/>
      <c r="C223" s="506"/>
      <c r="D223" s="188"/>
      <c r="E223" s="189"/>
      <c r="F223" s="190"/>
      <c r="G223" s="191"/>
      <c r="H223" s="158"/>
      <c r="I223" s="170"/>
    </row>
    <row r="224" spans="1:9" ht="12.75">
      <c r="A224" s="154"/>
      <c r="B224" s="503"/>
      <c r="C224" s="506"/>
      <c r="D224" s="188"/>
      <c r="E224" s="189"/>
      <c r="F224" s="190"/>
      <c r="G224" s="191"/>
      <c r="H224" s="158"/>
      <c r="I224" s="170"/>
    </row>
    <row r="225" spans="1:9" ht="12.75">
      <c r="A225" s="154"/>
      <c r="B225" s="503"/>
      <c r="C225" s="506"/>
      <c r="D225" s="188"/>
      <c r="E225" s="189"/>
      <c r="F225" s="190"/>
      <c r="G225" s="191"/>
      <c r="H225" s="158"/>
      <c r="I225" s="170"/>
    </row>
    <row r="226" spans="1:9" ht="12.75">
      <c r="A226" s="154"/>
      <c r="B226" s="503"/>
      <c r="C226" s="506"/>
      <c r="D226" s="188"/>
      <c r="E226" s="189"/>
      <c r="F226" s="190"/>
      <c r="G226" s="191"/>
      <c r="H226" s="158"/>
      <c r="I226" s="170"/>
    </row>
    <row r="227" spans="1:9" ht="12.75">
      <c r="A227" s="154"/>
      <c r="B227" s="503"/>
      <c r="C227" s="506"/>
      <c r="D227" s="188"/>
      <c r="E227" s="189"/>
      <c r="F227" s="190"/>
      <c r="G227" s="191"/>
      <c r="H227" s="158"/>
      <c r="I227" s="170"/>
    </row>
    <row r="228" spans="1:9" ht="13.5" thickBot="1">
      <c r="A228" s="154"/>
      <c r="B228" s="504"/>
      <c r="C228" s="507"/>
      <c r="D228" s="192"/>
      <c r="E228" s="193"/>
      <c r="F228" s="194"/>
      <c r="G228" s="195"/>
      <c r="H228" s="158"/>
      <c r="I228" s="170"/>
    </row>
    <row r="229" spans="1:9" ht="12.75">
      <c r="A229" s="175"/>
      <c r="B229" s="165"/>
      <c r="C229" s="165"/>
      <c r="D229" s="165"/>
      <c r="E229" s="165"/>
      <c r="F229" s="165"/>
      <c r="G229" s="165"/>
      <c r="H229" s="165"/>
      <c r="I229" s="200"/>
    </row>
    <row r="230" spans="1:9" s="207" customFormat="1" ht="12.75">
      <c r="A230" s="161"/>
      <c r="B230" s="206"/>
      <c r="C230" s="206"/>
      <c r="D230" s="206"/>
      <c r="E230" s="206"/>
      <c r="F230" s="206"/>
      <c r="G230" s="206"/>
      <c r="H230" s="206"/>
      <c r="I230" s="206"/>
    </row>
    <row r="231" spans="1:11" s="207" customFormat="1" ht="17.25" customHeight="1">
      <c r="A231" s="161"/>
      <c r="B231" s="508" t="s">
        <v>67</v>
      </c>
      <c r="C231" s="509"/>
      <c r="D231" s="509"/>
      <c r="E231" s="509"/>
      <c r="F231" s="509"/>
      <c r="G231" s="509"/>
      <c r="H231" s="509"/>
      <c r="I231" s="509"/>
      <c r="J231" s="509"/>
      <c r="K231" s="510"/>
    </row>
    <row r="232" spans="1:9" s="207" customFormat="1" ht="12.75">
      <c r="A232" s="161"/>
      <c r="B232" s="161"/>
      <c r="C232" s="161"/>
      <c r="D232" s="161"/>
      <c r="E232" s="161"/>
      <c r="F232" s="161"/>
      <c r="G232" s="206"/>
      <c r="H232" s="206"/>
      <c r="I232" s="206"/>
    </row>
    <row r="233" spans="1:9" s="207" customFormat="1" ht="13.5" thickBot="1">
      <c r="A233" s="161"/>
      <c r="B233" s="511" t="s">
        <v>68</v>
      </c>
      <c r="C233" s="512"/>
      <c r="D233" s="513"/>
      <c r="E233" s="206"/>
      <c r="F233" s="206"/>
      <c r="G233" s="206"/>
      <c r="H233" s="206"/>
      <c r="I233" s="206"/>
    </row>
    <row r="234" spans="1:11" s="207" customFormat="1" ht="9" customHeight="1">
      <c r="A234" s="161"/>
      <c r="B234" s="499" t="s">
        <v>21</v>
      </c>
      <c r="C234" s="499" t="s">
        <v>22</v>
      </c>
      <c r="D234" s="499" t="s">
        <v>23</v>
      </c>
      <c r="E234" s="499" t="s">
        <v>24</v>
      </c>
      <c r="F234" s="499" t="s">
        <v>25</v>
      </c>
      <c r="G234" s="499" t="s">
        <v>26</v>
      </c>
      <c r="H234" s="499" t="s">
        <v>27</v>
      </c>
      <c r="I234" s="499" t="s">
        <v>28</v>
      </c>
      <c r="J234" s="499" t="str">
        <f>T('Synergies and barriers - old'!K7)</f>
        <v>Other</v>
      </c>
      <c r="K234" s="499" t="str">
        <f>T('Synergies and barriers - old'!L7)</f>
        <v>Other</v>
      </c>
    </row>
    <row r="235" spans="1:11" s="207" customFormat="1" ht="9" customHeight="1">
      <c r="A235" s="161"/>
      <c r="B235" s="500"/>
      <c r="C235" s="500"/>
      <c r="D235" s="500"/>
      <c r="E235" s="500"/>
      <c r="F235" s="500"/>
      <c r="G235" s="500"/>
      <c r="H235" s="500"/>
      <c r="I235" s="500"/>
      <c r="J235" s="500"/>
      <c r="K235" s="500"/>
    </row>
    <row r="236" spans="1:11" s="207" customFormat="1" ht="9" customHeight="1" thickBot="1">
      <c r="A236" s="161"/>
      <c r="B236" s="501"/>
      <c r="C236" s="501"/>
      <c r="D236" s="501"/>
      <c r="E236" s="501"/>
      <c r="F236" s="501"/>
      <c r="G236" s="501"/>
      <c r="H236" s="501"/>
      <c r="I236" s="501"/>
      <c r="J236" s="501"/>
      <c r="K236" s="501"/>
    </row>
    <row r="237" spans="1:11" s="207" customFormat="1" ht="15.75" customHeight="1">
      <c r="A237" s="161"/>
      <c r="B237" s="208" t="str">
        <f>'Synergies and barriers - old'!B8</f>
        <v>Reflorestamento</v>
      </c>
      <c r="C237" s="208" t="str">
        <f>'Synergies and barriers - old'!D8</f>
        <v>Reflorestamento expandida com uma mistura de espécie de árvores correntes e mais resistentes à seca, transitando para o plantio de árvores que consistem apenas de espécies resistentes à seca.</v>
      </c>
      <c r="D237" s="208">
        <f>T('Synergies and barriers - old'!F8)</f>
      </c>
      <c r="E237" s="208">
        <f>T('Synergies and barriers - old'!G8)</f>
      </c>
      <c r="F237" s="208">
        <f>T('Synergies and barriers - old'!H8)</f>
      </c>
      <c r="G237" s="208">
        <f>T('Synergies and barriers - old'!I8)</f>
      </c>
      <c r="H237" s="208">
        <f>T('Synergies and barriers - old'!J8)</f>
      </c>
      <c r="I237" s="208" t="e">
        <f>T('Synergies and barriers - old'!#REF!)</f>
        <v>#REF!</v>
      </c>
      <c r="J237" s="208">
        <f>T('Synergies and barriers - old'!K8)</f>
      </c>
      <c r="K237" s="208">
        <f>T('Synergies and barriers - old'!L8)</f>
      </c>
    </row>
    <row r="238" spans="1:11" s="207" customFormat="1" ht="12.75">
      <c r="A238" s="161"/>
      <c r="B238" s="209">
        <f>'Synergies and barriers - old'!B9</f>
      </c>
      <c r="C238" s="209">
        <f>'Synergies and barriers - old'!D9</f>
      </c>
      <c r="D238" s="209">
        <f>T('Synergies and barriers - old'!F9)</f>
      </c>
      <c r="E238" s="209">
        <f>T('Synergies and barriers - old'!G9)</f>
      </c>
      <c r="F238" s="209">
        <f>T('Synergies and barriers - old'!H9)</f>
      </c>
      <c r="G238" s="209">
        <f>T('Synergies and barriers - old'!I9)</f>
      </c>
      <c r="H238" s="209">
        <f>T('Synergies and barriers - old'!J9)</f>
      </c>
      <c r="I238" s="209" t="e">
        <f>T('Synergies and barriers - old'!#REF!)</f>
        <v>#REF!</v>
      </c>
      <c r="J238" s="209">
        <f>T('Synergies and barriers - old'!K9)</f>
      </c>
      <c r="K238" s="209">
        <f>T('Synergies and barriers - old'!L9)</f>
      </c>
    </row>
    <row r="239" spans="1:11" s="207" customFormat="1" ht="12.75">
      <c r="A239" s="161"/>
      <c r="B239" s="209">
        <f>'Synergies and barriers - old'!B10</f>
      </c>
      <c r="C239" s="209">
        <f>'Synergies and barriers - old'!D10</f>
      </c>
      <c r="D239" s="209" t="e">
        <f>T('Synergies and barriers - old'!#REF!)</f>
        <v>#REF!</v>
      </c>
      <c r="E239" s="209">
        <f>T('Synergies and barriers - old'!G10)</f>
      </c>
      <c r="F239" s="209">
        <f>T('Synergies and barriers - old'!H10)</f>
      </c>
      <c r="G239" s="209">
        <f>T('Synergies and barriers - old'!I10)</f>
      </c>
      <c r="H239" s="209">
        <f>T('Synergies and barriers - old'!J10)</f>
      </c>
      <c r="I239" s="209" t="e">
        <f>T('Synergies and barriers - old'!#REF!)</f>
        <v>#REF!</v>
      </c>
      <c r="J239" s="209">
        <f>T('Synergies and barriers - old'!K10)</f>
      </c>
      <c r="K239" s="209">
        <f>T('Synergies and barriers - old'!L10)</f>
      </c>
    </row>
    <row r="240" spans="1:11" s="207" customFormat="1" ht="12.75">
      <c r="A240" s="161"/>
      <c r="B240" s="209">
        <f>'Synergies and barriers - old'!B11</f>
      </c>
      <c r="C240" s="209">
        <f>'Synergies and barriers - old'!D11</f>
      </c>
      <c r="D240" s="209">
        <f>T('Synergies and barriers - old'!F10)</f>
      </c>
      <c r="E240" s="209">
        <f>T('Synergies and barriers - old'!G11)</f>
      </c>
      <c r="F240" s="209">
        <f>T('Synergies and barriers - old'!H11)</f>
      </c>
      <c r="G240" s="209">
        <f>T('Synergies and barriers - old'!I11)</f>
      </c>
      <c r="H240" s="209">
        <f>T('Synergies and barriers - old'!J11)</f>
      </c>
      <c r="I240" s="209" t="e">
        <f>T('Synergies and barriers - old'!#REF!)</f>
        <v>#REF!</v>
      </c>
      <c r="J240" s="209">
        <f>T('Synergies and barriers - old'!K11)</f>
      </c>
      <c r="K240" s="209">
        <f>T('Synergies and barriers - old'!L11)</f>
      </c>
    </row>
    <row r="241" spans="1:11" s="207" customFormat="1" ht="12.75">
      <c r="A241" s="161"/>
      <c r="B241" s="209">
        <f>'Synergies and barriers - old'!B12</f>
      </c>
      <c r="C241" s="209">
        <f>'Synergies and barriers - old'!D12</f>
      </c>
      <c r="D241" s="209">
        <f>T('Synergies and barriers - old'!F12)</f>
      </c>
      <c r="E241" s="209">
        <f>T('Synergies and barriers - old'!G12)</f>
      </c>
      <c r="F241" s="209">
        <f>T('Synergies and barriers - old'!H12)</f>
      </c>
      <c r="G241" s="209">
        <f>T('Synergies and barriers - old'!I12)</f>
      </c>
      <c r="H241" s="209">
        <f>T('Synergies and barriers - old'!J12)</f>
      </c>
      <c r="I241" s="209" t="e">
        <f>T('Synergies and barriers - old'!#REF!)</f>
        <v>#REF!</v>
      </c>
      <c r="J241" s="209">
        <f>T('Synergies and barriers - old'!K12)</f>
      </c>
      <c r="K241" s="209">
        <f>T('Synergies and barriers - old'!L12)</f>
      </c>
    </row>
    <row r="242" spans="1:11" s="207" customFormat="1" ht="12.75">
      <c r="A242" s="161"/>
      <c r="B242" s="209">
        <f>'Synergies and barriers - old'!B13</f>
      </c>
      <c r="C242" s="209">
        <f>'Synergies and barriers - old'!D13</f>
      </c>
      <c r="D242" s="209">
        <f>T('Synergies and barriers - old'!F13)</f>
      </c>
      <c r="E242" s="209">
        <f>T('Synergies and barriers - old'!G13)</f>
      </c>
      <c r="F242" s="209">
        <f>T('Synergies and barriers - old'!H13)</f>
      </c>
      <c r="G242" s="209">
        <f>T('Synergies and barriers - old'!I13)</f>
      </c>
      <c r="H242" s="209">
        <f>T('Synergies and barriers - old'!J13)</f>
      </c>
      <c r="I242" s="209" t="e">
        <f>T('Synergies and barriers - old'!#REF!)</f>
        <v>#REF!</v>
      </c>
      <c r="J242" s="209">
        <f>T('Synergies and barriers - old'!K13)</f>
      </c>
      <c r="K242" s="209">
        <f>T('Synergies and barriers - old'!L13)</f>
      </c>
    </row>
    <row r="243" spans="1:11" s="207" customFormat="1" ht="12.75">
      <c r="A243" s="161"/>
      <c r="B243" s="209">
        <f>'Synergies and barriers - old'!B14</f>
      </c>
      <c r="C243" s="209">
        <f>'Synergies and barriers - old'!D14</f>
      </c>
      <c r="D243" s="209">
        <f>T('Synergies and barriers - old'!F14)</f>
      </c>
      <c r="E243" s="209">
        <f>T('Synergies and barriers - old'!G14)</f>
      </c>
      <c r="F243" s="209">
        <f>T('Synergies and barriers - old'!H14)</f>
      </c>
      <c r="G243" s="209">
        <f>T('Synergies and barriers - old'!I14)</f>
      </c>
      <c r="H243" s="209">
        <f>T('Synergies and barriers - old'!J14)</f>
      </c>
      <c r="I243" s="209" t="e">
        <f>T('Synergies and barriers - old'!#REF!)</f>
        <v>#REF!</v>
      </c>
      <c r="J243" s="209">
        <f>T('Synergies and barriers - old'!K14)</f>
      </c>
      <c r="K243" s="209">
        <f>T('Synergies and barriers - old'!L14)</f>
      </c>
    </row>
    <row r="244" spans="1:11" s="207" customFormat="1" ht="12.75">
      <c r="A244" s="161"/>
      <c r="B244" s="209">
        <f>'Synergies and barriers - old'!B15</f>
      </c>
      <c r="C244" s="209">
        <f>'Synergies and barriers - old'!D15</f>
      </c>
      <c r="D244" s="209">
        <f>T('Synergies and barriers - old'!F15)</f>
      </c>
      <c r="E244" s="209">
        <f>T('Synergies and barriers - old'!G15)</f>
      </c>
      <c r="F244" s="209">
        <f>T('Synergies and barriers - old'!H15)</f>
      </c>
      <c r="G244" s="209">
        <f>T('Synergies and barriers - old'!I15)</f>
      </c>
      <c r="H244" s="209">
        <f>T('Synergies and barriers - old'!J15)</f>
      </c>
      <c r="I244" s="209" t="e">
        <f>T('Synergies and barriers - old'!#REF!)</f>
        <v>#REF!</v>
      </c>
      <c r="J244" s="209">
        <f>T('Synergies and barriers - old'!K15)</f>
      </c>
      <c r="K244" s="209">
        <f>T('Synergies and barriers - old'!L15)</f>
      </c>
    </row>
    <row r="245" spans="1:11" s="207" customFormat="1" ht="12.75">
      <c r="A245" s="161"/>
      <c r="B245" s="209">
        <f>'Synergies and barriers - old'!B16</f>
      </c>
      <c r="C245" s="209">
        <f>'Synergies and barriers - old'!D16</f>
      </c>
      <c r="D245" s="209">
        <f>T('Synergies and barriers - old'!F16)</f>
      </c>
      <c r="E245" s="209">
        <f>T('Synergies and barriers - old'!G16)</f>
      </c>
      <c r="F245" s="209">
        <f>T('Synergies and barriers - old'!H16)</f>
      </c>
      <c r="G245" s="209">
        <f>T('Synergies and barriers - old'!I16)</f>
      </c>
      <c r="H245" s="209">
        <f>T('Synergies and barriers - old'!J16)</f>
      </c>
      <c r="I245" s="209" t="e">
        <f>T('Synergies and barriers - old'!#REF!)</f>
        <v>#REF!</v>
      </c>
      <c r="J245" s="209">
        <f>T('Synergies and barriers - old'!K16)</f>
      </c>
      <c r="K245" s="209">
        <f>T('Synergies and barriers - old'!L16)</f>
      </c>
    </row>
    <row r="246" spans="1:11" s="207" customFormat="1" ht="13.5" thickBot="1">
      <c r="A246" s="161"/>
      <c r="B246" s="210">
        <f>'Synergies and barriers - old'!B17</f>
      </c>
      <c r="C246" s="210">
        <f>'Synergies and barriers - old'!D17</f>
      </c>
      <c r="D246" s="210">
        <f>T('Synergies and barriers - old'!F17)</f>
      </c>
      <c r="E246" s="210">
        <f>T('Synergies and barriers - old'!G17)</f>
      </c>
      <c r="F246" s="210">
        <f>T('Synergies and barriers - old'!H17)</f>
      </c>
      <c r="G246" s="210">
        <f>T('Synergies and barriers - old'!I17)</f>
      </c>
      <c r="H246" s="210">
        <f>T('Synergies and barriers - old'!J17)</f>
      </c>
      <c r="I246" s="210" t="e">
        <f>T('Synergies and barriers - old'!#REF!)</f>
        <v>#REF!</v>
      </c>
      <c r="J246" s="210">
        <f>T('Synergies and barriers - old'!K17)</f>
      </c>
      <c r="K246" s="210">
        <f>T('Synergies and barriers - old'!L17)</f>
      </c>
    </row>
    <row r="247" s="207" customFormat="1" ht="12.75">
      <c r="A247" s="161"/>
    </row>
    <row r="248" s="207" customFormat="1" ht="12.75">
      <c r="A248" s="161"/>
    </row>
    <row r="249" spans="1:6" s="207" customFormat="1" ht="12.75">
      <c r="A249" s="161"/>
      <c r="B249" s="162"/>
      <c r="C249" s="162"/>
      <c r="D249" s="162"/>
      <c r="E249" s="162"/>
      <c r="F249" s="162"/>
    </row>
    <row r="250" spans="1:6" s="207" customFormat="1" ht="12.75">
      <c r="A250" s="161"/>
      <c r="B250" s="162"/>
      <c r="C250" s="162"/>
      <c r="D250" s="162"/>
      <c r="E250" s="162"/>
      <c r="F250" s="162"/>
    </row>
    <row r="251" spans="1:6" ht="12.75">
      <c r="A251" s="155"/>
      <c r="B251" s="158"/>
      <c r="C251" s="158"/>
      <c r="D251" s="158"/>
      <c r="E251" s="158"/>
      <c r="F251" s="158"/>
    </row>
    <row r="252" spans="1:6" ht="12.75">
      <c r="A252" s="155"/>
      <c r="B252" s="158"/>
      <c r="C252" s="158"/>
      <c r="D252" s="158"/>
      <c r="E252" s="158"/>
      <c r="F252" s="158"/>
    </row>
    <row r="253" spans="1:6" ht="12.75">
      <c r="A253" s="155"/>
      <c r="B253" s="158"/>
      <c r="C253" s="158"/>
      <c r="D253" s="158"/>
      <c r="E253" s="158"/>
      <c r="F253" s="158"/>
    </row>
    <row r="254" spans="1:6" ht="12.75">
      <c r="A254" s="155"/>
      <c r="B254" s="158"/>
      <c r="C254" s="158"/>
      <c r="D254" s="158"/>
      <c r="E254" s="158"/>
      <c r="F254" s="158"/>
    </row>
    <row r="255" spans="1:6" ht="12.75">
      <c r="A255" s="155"/>
      <c r="B255" s="158"/>
      <c r="C255" s="158"/>
      <c r="D255" s="158"/>
      <c r="E255" s="158"/>
      <c r="F255" s="158"/>
    </row>
  </sheetData>
  <sheetProtection/>
  <mergeCells count="108">
    <mergeCell ref="B2:F2"/>
    <mergeCell ref="B5:F5"/>
    <mergeCell ref="B7:F7"/>
    <mergeCell ref="B8:C8"/>
    <mergeCell ref="B9:F9"/>
    <mergeCell ref="B10:C10"/>
    <mergeCell ref="B11:F13"/>
    <mergeCell ref="B14:F14"/>
    <mergeCell ref="B15:F17"/>
    <mergeCell ref="B20:D20"/>
    <mergeCell ref="B21:H21"/>
    <mergeCell ref="C22:D22"/>
    <mergeCell ref="E22:F22"/>
    <mergeCell ref="G22:H22"/>
    <mergeCell ref="C23:D23"/>
    <mergeCell ref="E23:F23"/>
    <mergeCell ref="G23:H23"/>
    <mergeCell ref="B24:B27"/>
    <mergeCell ref="C24:D27"/>
    <mergeCell ref="E24:F27"/>
    <mergeCell ref="G24:H27"/>
    <mergeCell ref="B29:H29"/>
    <mergeCell ref="C30:D30"/>
    <mergeCell ref="E30:F30"/>
    <mergeCell ref="G30:H30"/>
    <mergeCell ref="C31:D31"/>
    <mergeCell ref="E31:F31"/>
    <mergeCell ref="G31:H31"/>
    <mergeCell ref="B32:B35"/>
    <mergeCell ref="C32:D35"/>
    <mergeCell ref="E32:F35"/>
    <mergeCell ref="G32:H35"/>
    <mergeCell ref="B37:H37"/>
    <mergeCell ref="C38:D38"/>
    <mergeCell ref="E38:F38"/>
    <mergeCell ref="G38:H38"/>
    <mergeCell ref="C39:D39"/>
    <mergeCell ref="E39:F39"/>
    <mergeCell ref="G39:H39"/>
    <mergeCell ref="B40:B43"/>
    <mergeCell ref="C40:D43"/>
    <mergeCell ref="E40:F43"/>
    <mergeCell ref="G40:H43"/>
    <mergeCell ref="B44:D44"/>
    <mergeCell ref="B46:C46"/>
    <mergeCell ref="B47: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2:G72"/>
    <mergeCell ref="B73:C73"/>
    <mergeCell ref="D73:E73"/>
    <mergeCell ref="F73:G73"/>
    <mergeCell ref="B75:B89"/>
    <mergeCell ref="C75:C89"/>
    <mergeCell ref="B90:B104"/>
    <mergeCell ref="C90:C104"/>
    <mergeCell ref="D167:E167"/>
    <mergeCell ref="B105:C105"/>
    <mergeCell ref="D105:E105"/>
    <mergeCell ref="F105:G105"/>
    <mergeCell ref="B107:B121"/>
    <mergeCell ref="C107:C121"/>
    <mergeCell ref="B122:B136"/>
    <mergeCell ref="C122:C136"/>
    <mergeCell ref="C199:C213"/>
    <mergeCell ref="B137:B151"/>
    <mergeCell ref="C137:C151"/>
    <mergeCell ref="B152:B166"/>
    <mergeCell ref="C152:C166"/>
    <mergeCell ref="B167:C167"/>
    <mergeCell ref="D234:D236"/>
    <mergeCell ref="E234:E236"/>
    <mergeCell ref="J234:J236"/>
    <mergeCell ref="K234:K236"/>
    <mergeCell ref="F167:G167"/>
    <mergeCell ref="B169:B183"/>
    <mergeCell ref="C169:C183"/>
    <mergeCell ref="B184:B198"/>
    <mergeCell ref="C184:C198"/>
    <mergeCell ref="B199:B213"/>
    <mergeCell ref="F234:F236"/>
    <mergeCell ref="G234:G236"/>
    <mergeCell ref="H234:H236"/>
    <mergeCell ref="I234:I236"/>
    <mergeCell ref="B214:B228"/>
    <mergeCell ref="C214:C228"/>
    <mergeCell ref="B231:K231"/>
    <mergeCell ref="B233:D233"/>
    <mergeCell ref="B234:B236"/>
    <mergeCell ref="C234:C23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6">
    <tabColor indexed="47"/>
  </sheetPr>
  <dimension ref="A1:A1"/>
  <sheetViews>
    <sheetView showGridLines="0" zoomScalePageLayoutView="0" workbookViewId="0" topLeftCell="A1">
      <selection activeCell="Q58" sqref="Q58"/>
    </sheetView>
  </sheetViews>
  <sheetFormatPr defaultColWidth="9.140625" defaultRowHeight="12.75"/>
  <sheetData/>
  <sheetProtection/>
  <printOptions/>
  <pageMargins left="0.75" right="0.75" top="1" bottom="1" header="0.5" footer="0.5"/>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sheetPr codeName="Sheet22">
    <tabColor indexed="9"/>
  </sheetPr>
  <dimension ref="B2:N176"/>
  <sheetViews>
    <sheetView showGridLines="0" zoomScalePageLayoutView="0" workbookViewId="0" topLeftCell="A1">
      <selection activeCell="I12" sqref="I12"/>
    </sheetView>
  </sheetViews>
  <sheetFormatPr defaultColWidth="9.140625" defaultRowHeight="12.75"/>
  <cols>
    <col min="1" max="1" width="5.00390625" style="0" customWidth="1"/>
    <col min="2" max="2" width="8.421875" style="0" customWidth="1"/>
    <col min="3" max="3" width="7.57421875" style="0" customWidth="1"/>
    <col min="4" max="4" width="6.140625" style="0" customWidth="1"/>
    <col min="5" max="5" width="21.28125" style="0" customWidth="1"/>
    <col min="6" max="8" width="8.7109375" style="0" customWidth="1"/>
    <col min="9" max="9" width="22.28125" style="0" customWidth="1"/>
    <col min="10" max="12" width="8.7109375" style="0" customWidth="1"/>
  </cols>
  <sheetData>
    <row r="2" spans="2:12" ht="22.5" customHeight="1">
      <c r="B2" s="594" t="s">
        <v>189</v>
      </c>
      <c r="C2" s="594"/>
      <c r="D2" s="594"/>
      <c r="E2" s="594"/>
      <c r="F2" s="594"/>
      <c r="G2" s="594"/>
      <c r="H2" s="594"/>
      <c r="I2" s="594"/>
      <c r="J2" s="127"/>
      <c r="K2" s="127"/>
      <c r="L2" s="127"/>
    </row>
    <row r="3" spans="2:12" ht="16.5" customHeight="1">
      <c r="B3" s="581" t="s">
        <v>124</v>
      </c>
      <c r="C3" s="581"/>
      <c r="D3" s="581"/>
      <c r="E3" s="581"/>
      <c r="F3" s="145"/>
      <c r="G3" s="144"/>
      <c r="H3" s="144"/>
      <c r="I3" s="144"/>
      <c r="J3" s="127"/>
      <c r="K3" s="127"/>
      <c r="L3" s="127"/>
    </row>
    <row r="4" spans="2:12" ht="12.75">
      <c r="B4" s="593">
        <f>T('Informação do Projecto'!B7)</f>
      </c>
      <c r="C4" s="593"/>
      <c r="D4" s="593"/>
      <c r="E4" s="593"/>
      <c r="F4" s="145"/>
      <c r="G4" s="144"/>
      <c r="H4" s="144"/>
      <c r="I4" s="144"/>
      <c r="J4" s="127"/>
      <c r="K4" s="127"/>
      <c r="L4" s="127"/>
    </row>
    <row r="5" spans="2:12" ht="18" customHeight="1">
      <c r="B5" s="581" t="s">
        <v>140</v>
      </c>
      <c r="C5" s="582"/>
      <c r="D5" s="582"/>
      <c r="E5" s="145"/>
      <c r="F5" s="145"/>
      <c r="G5" s="144"/>
      <c r="H5" s="144"/>
      <c r="I5" s="144"/>
      <c r="J5" s="127"/>
      <c r="K5" s="127"/>
      <c r="L5" s="127"/>
    </row>
    <row r="6" spans="2:12" ht="12.75">
      <c r="B6" s="593"/>
      <c r="C6" s="593"/>
      <c r="D6" s="593"/>
      <c r="E6" s="593"/>
      <c r="F6" s="145"/>
      <c r="G6" s="144"/>
      <c r="H6" s="144"/>
      <c r="I6" s="144"/>
      <c r="J6" s="127"/>
      <c r="K6" s="127"/>
      <c r="L6" s="127"/>
    </row>
    <row r="7" spans="2:12" ht="17.25" customHeight="1">
      <c r="B7" s="581" t="s">
        <v>126</v>
      </c>
      <c r="C7" s="581"/>
      <c r="D7" s="581"/>
      <c r="E7" s="581"/>
      <c r="F7" s="145"/>
      <c r="G7" s="144"/>
      <c r="H7" s="144"/>
      <c r="I7" s="144"/>
      <c r="J7" s="127"/>
      <c r="K7" s="127"/>
      <c r="L7" s="127"/>
    </row>
    <row r="8" spans="2:12" ht="12.75">
      <c r="B8" s="593"/>
      <c r="C8" s="593"/>
      <c r="D8" s="593"/>
      <c r="E8" s="593"/>
      <c r="F8" s="146"/>
      <c r="G8" s="144"/>
      <c r="H8" s="144"/>
      <c r="I8" s="144"/>
      <c r="J8" s="127"/>
      <c r="K8" s="127"/>
      <c r="L8" s="127"/>
    </row>
    <row r="9" spans="2:12" ht="18" customHeight="1">
      <c r="B9" s="461" t="s">
        <v>141</v>
      </c>
      <c r="C9" s="461"/>
      <c r="D9" s="461"/>
      <c r="E9" s="461"/>
      <c r="F9" s="461"/>
      <c r="G9" s="461"/>
      <c r="H9" s="461"/>
      <c r="I9" s="270"/>
      <c r="J9" s="131"/>
      <c r="K9" s="131"/>
      <c r="L9" s="127"/>
    </row>
    <row r="10" spans="2:12" ht="12.75">
      <c r="B10" s="591">
        <f>T('Informação do Projecto'!B16)</f>
      </c>
      <c r="C10" s="592"/>
      <c r="D10" s="592"/>
      <c r="E10" s="592"/>
      <c r="F10" s="592"/>
      <c r="G10" s="592"/>
      <c r="H10" s="147"/>
      <c r="I10" s="147"/>
      <c r="L10" s="127"/>
    </row>
    <row r="11" spans="2:12" ht="20.25" customHeight="1">
      <c r="B11" s="461" t="s">
        <v>142</v>
      </c>
      <c r="C11" s="461"/>
      <c r="D11" s="461"/>
      <c r="E11" s="461"/>
      <c r="F11" s="461"/>
      <c r="G11" s="461"/>
      <c r="H11" s="461"/>
      <c r="I11" s="270"/>
      <c r="J11" s="128"/>
      <c r="K11" s="128"/>
      <c r="L11" s="127"/>
    </row>
    <row r="12" spans="2:12" ht="38.25" customHeight="1">
      <c r="B12" s="591">
        <f>T('Informação do Projecto'!B25)</f>
      </c>
      <c r="C12" s="592"/>
      <c r="D12" s="592"/>
      <c r="E12" s="592"/>
      <c r="F12" s="592"/>
      <c r="G12" s="592"/>
      <c r="H12" s="148"/>
      <c r="I12" s="148"/>
      <c r="J12" s="131"/>
      <c r="K12" s="131"/>
      <c r="L12" s="127"/>
    </row>
    <row r="13" spans="2:14" ht="12.75">
      <c r="B13" s="129"/>
      <c r="C13" s="129"/>
      <c r="D13" s="129"/>
      <c r="E13" s="129"/>
      <c r="F13" s="129"/>
      <c r="G13" s="129"/>
      <c r="H13" s="129"/>
      <c r="I13" s="129"/>
      <c r="J13" s="129"/>
      <c r="K13" s="129"/>
      <c r="L13" s="127"/>
      <c r="N13" s="130"/>
    </row>
    <row r="14" spans="2:14" ht="12.75">
      <c r="B14" s="583" t="s">
        <v>143</v>
      </c>
      <c r="C14" s="578"/>
      <c r="D14" s="584"/>
      <c r="E14" s="578" t="s">
        <v>145</v>
      </c>
      <c r="F14" s="583" t="s">
        <v>146</v>
      </c>
      <c r="G14" s="595"/>
      <c r="H14" s="596"/>
      <c r="I14" s="578" t="s">
        <v>115</v>
      </c>
      <c r="J14" s="583" t="s">
        <v>182</v>
      </c>
      <c r="K14" s="578"/>
      <c r="L14" s="584"/>
      <c r="N14" s="130"/>
    </row>
    <row r="15" spans="2:12" ht="12.75">
      <c r="B15" s="585"/>
      <c r="C15" s="586"/>
      <c r="D15" s="587"/>
      <c r="E15" s="579"/>
      <c r="F15" s="597"/>
      <c r="G15" s="579"/>
      <c r="H15" s="598"/>
      <c r="I15" s="579"/>
      <c r="J15" s="585"/>
      <c r="K15" s="586"/>
      <c r="L15" s="587"/>
    </row>
    <row r="16" spans="2:12" ht="12.75">
      <c r="B16" s="588"/>
      <c r="C16" s="589"/>
      <c r="D16" s="590"/>
      <c r="E16" s="580"/>
      <c r="F16" s="599"/>
      <c r="G16" s="580"/>
      <c r="H16" s="600"/>
      <c r="I16" s="580"/>
      <c r="J16" s="588"/>
      <c r="K16" s="589"/>
      <c r="L16" s="590"/>
    </row>
    <row r="17" spans="2:12" ht="12.75">
      <c r="B17" s="566" t="s">
        <v>144</v>
      </c>
      <c r="C17" s="567"/>
      <c r="D17" s="568"/>
      <c r="E17" s="134"/>
      <c r="F17" s="136" t="s">
        <v>7</v>
      </c>
      <c r="G17" s="136" t="s">
        <v>8</v>
      </c>
      <c r="H17" s="136" t="s">
        <v>9</v>
      </c>
      <c r="I17" s="134"/>
      <c r="J17" s="133" t="s">
        <v>7</v>
      </c>
      <c r="K17" s="136" t="s">
        <v>8</v>
      </c>
      <c r="L17" s="136" t="s">
        <v>9</v>
      </c>
    </row>
    <row r="18" spans="2:12" ht="16.5" customHeight="1">
      <c r="B18" s="569" t="str">
        <f>T('Actividades Projecto'!B13)</f>
        <v>Reflorestamento</v>
      </c>
      <c r="C18" s="570"/>
      <c r="D18" s="571"/>
      <c r="E18" s="274" t="str">
        <f>'Actividades Projecto'!D13</f>
        <v>Águas superficiais</v>
      </c>
      <c r="F18" s="271" t="str">
        <f>T('Actividades Projecto'!F13)</f>
        <v>x</v>
      </c>
      <c r="G18" s="135">
        <f>T('Actividades Projecto'!G13)</f>
      </c>
      <c r="H18" s="143">
        <f>T('Actividades Projecto'!H13)</f>
      </c>
      <c r="I18" s="274" t="str">
        <f>'Actividades Projecto'!D32</f>
        <v>Águas superficiais</v>
      </c>
      <c r="J18" s="271" t="str">
        <f>T('Actividades Projecto'!F32)</f>
        <v>x</v>
      </c>
      <c r="K18" s="135">
        <f>T('Actividades Projecto'!G32)</f>
      </c>
      <c r="L18" s="143">
        <f>T('Actividades Projecto'!H32)</f>
      </c>
    </row>
    <row r="19" spans="2:12" ht="16.5" customHeight="1">
      <c r="B19" s="572"/>
      <c r="C19" s="573"/>
      <c r="D19" s="574"/>
      <c r="E19" s="277" t="str">
        <f>'Actividades Projecto'!D14</f>
        <v>Terreno para agricultura</v>
      </c>
      <c r="F19" s="272" t="str">
        <f>T('Actividades Projecto'!F14)</f>
        <v>x</v>
      </c>
      <c r="G19" s="132">
        <f>T('Actividades Projecto'!G14)</f>
      </c>
      <c r="H19" s="142">
        <f>T('Actividades Projecto'!H14)</f>
      </c>
      <c r="I19" s="277" t="str">
        <f>'Actividades Projecto'!D33</f>
        <v>Terreno para agricultura</v>
      </c>
      <c r="J19" s="272" t="str">
        <f>T('Actividades Projecto'!F33)</f>
        <v>x</v>
      </c>
      <c r="K19" s="132">
        <f>T('Actividades Projecto'!G33)</f>
      </c>
      <c r="L19" s="142">
        <f>T('Actividades Projecto'!H33)</f>
      </c>
    </row>
    <row r="20" spans="2:12" ht="16.5" customHeight="1">
      <c r="B20" s="572"/>
      <c r="C20" s="573"/>
      <c r="D20" s="574"/>
      <c r="E20" s="275">
        <f>'Actividades Projecto'!D15</f>
      </c>
      <c r="F20" s="272">
        <f>T('Actividades Projecto'!F15)</f>
      </c>
      <c r="G20" s="132">
        <f>T('Actividades Projecto'!G15)</f>
      </c>
      <c r="H20" s="142">
        <f>T('Actividades Projecto'!H15)</f>
      </c>
      <c r="I20" s="275" t="str">
        <f>'Actividades Projecto'!D34</f>
        <v>Árvores</v>
      </c>
      <c r="J20" s="272" t="str">
        <f>T('Actividades Projecto'!F34)</f>
        <v>x</v>
      </c>
      <c r="K20" s="132">
        <f>T('Actividades Projecto'!G34)</f>
      </c>
      <c r="L20" s="143">
        <f>T('Actividades Projecto'!H34)</f>
      </c>
    </row>
    <row r="21" spans="2:12" ht="16.5" customHeight="1">
      <c r="B21" s="572"/>
      <c r="C21" s="573"/>
      <c r="D21" s="574"/>
      <c r="E21" s="277">
        <f>'Actividades Projecto'!D16</f>
      </c>
      <c r="F21" s="272">
        <f>T('Actividades Projecto'!F16)</f>
      </c>
      <c r="G21" s="132">
        <f>T('Actividades Projecto'!G16)</f>
      </c>
      <c r="H21" s="142">
        <f>T('Actividades Projecto'!H16)</f>
      </c>
      <c r="I21" s="277" t="str">
        <f>'Actividades Projecto'!D35</f>
        <v>Bicicletas</v>
      </c>
      <c r="J21" s="272">
        <f>T('Actividades Projecto'!F35)</f>
      </c>
      <c r="K21" s="132">
        <f>T('Actividades Projecto'!G35)</f>
      </c>
      <c r="L21" s="142">
        <f>T('Actividades Projecto'!H35)</f>
      </c>
    </row>
    <row r="22" spans="2:12" ht="16.5" customHeight="1">
      <c r="B22" s="572"/>
      <c r="C22" s="573"/>
      <c r="D22" s="574"/>
      <c r="E22" s="277" t="str">
        <f>'Actividades Projecto'!D17</f>
        <v>Infra-estruturas de irrigação</v>
      </c>
      <c r="F22" s="272" t="str">
        <f>T('Actividades Projecto'!F17)</f>
        <v>x</v>
      </c>
      <c r="G22" s="132">
        <f>T('Actividades Projecto'!G17)</f>
      </c>
      <c r="H22" s="142">
        <f>T('Actividades Projecto'!H17)</f>
      </c>
      <c r="I22" s="277" t="str">
        <f>'Actividades Projecto'!D36</f>
        <v>Infra-estruturas de irrigação</v>
      </c>
      <c r="J22" s="272">
        <f>T('Actividades Projecto'!F36)</f>
      </c>
      <c r="K22" s="132">
        <f>T('Actividades Projecto'!G36)</f>
      </c>
      <c r="L22" s="142">
        <f>T('Actividades Projecto'!H36)</f>
      </c>
    </row>
    <row r="23" spans="2:12" ht="16.5" customHeight="1">
      <c r="B23" s="572"/>
      <c r="C23" s="573"/>
      <c r="D23" s="574"/>
      <c r="E23" s="277">
        <f>'Actividades Projecto'!D18</f>
      </c>
      <c r="F23" s="272">
        <f>T('Actividades Projecto'!F18)</f>
      </c>
      <c r="G23" s="132">
        <f>T('Actividades Projecto'!G18)</f>
      </c>
      <c r="H23" s="142">
        <f>T('Actividades Projecto'!H18)</f>
      </c>
      <c r="I23" s="277">
        <f>'Actividades Projecto'!D37</f>
      </c>
      <c r="J23" s="272">
        <f>T('Actividades Projecto'!F37)</f>
      </c>
      <c r="K23" s="132">
        <f>T('Actividades Projecto'!G37)</f>
      </c>
      <c r="L23" s="142">
        <f>T('Actividades Projecto'!H37)</f>
      </c>
    </row>
    <row r="24" spans="2:12" ht="16.5" customHeight="1">
      <c r="B24" s="572"/>
      <c r="C24" s="573"/>
      <c r="D24" s="574"/>
      <c r="E24" s="277">
        <f>'Actividades Projecto'!D19</f>
      </c>
      <c r="F24" s="272">
        <f>T('Actividades Projecto'!F19)</f>
      </c>
      <c r="G24" s="132">
        <f>T('Actividades Projecto'!G19)</f>
      </c>
      <c r="H24" s="142">
        <f>T('Actividades Projecto'!H19)</f>
      </c>
      <c r="I24" s="277">
        <f>'Actividades Projecto'!D38</f>
      </c>
      <c r="J24" s="272">
        <f>T('Actividades Projecto'!F38)</f>
      </c>
      <c r="K24" s="132">
        <f>T('Actividades Projecto'!G38)</f>
      </c>
      <c r="L24" s="142">
        <f>T('Actividades Projecto'!H38)</f>
      </c>
    </row>
    <row r="25" spans="2:12" ht="16.5" customHeight="1">
      <c r="B25" s="572"/>
      <c r="C25" s="573"/>
      <c r="D25" s="574"/>
      <c r="E25" s="275">
        <f>'Actividades Projecto'!D20</f>
      </c>
      <c r="F25" s="272">
        <f>T('Actividades Projecto'!F20)</f>
      </c>
      <c r="G25" s="132">
        <f>T('Actividades Projecto'!G20)</f>
      </c>
      <c r="H25" s="142">
        <f>T('Actividades Projecto'!H20)</f>
      </c>
      <c r="I25" s="275">
        <f>'Actividades Projecto'!D39</f>
      </c>
      <c r="J25" s="272">
        <f>T('Actividades Projecto'!F39)</f>
      </c>
      <c r="K25" s="132">
        <f>T('Actividades Projecto'!G39)</f>
      </c>
      <c r="L25" s="142">
        <f>T('Actividades Projecto'!H39)</f>
      </c>
    </row>
    <row r="26" spans="2:12" ht="16.5" customHeight="1">
      <c r="B26" s="572"/>
      <c r="C26" s="573"/>
      <c r="D26" s="574"/>
      <c r="E26" s="277">
        <f>'Actividades Projecto'!D21</f>
      </c>
      <c r="F26" s="272">
        <f>T('Actividades Projecto'!F21)</f>
      </c>
      <c r="G26" s="132">
        <f>T('Actividades Projecto'!G21)</f>
      </c>
      <c r="H26" s="142">
        <f>T('Actividades Projecto'!H21)</f>
      </c>
      <c r="I26" s="277">
        <f>'Actividades Projecto'!D40</f>
      </c>
      <c r="J26" s="272">
        <f>T('Actividades Projecto'!F40)</f>
      </c>
      <c r="K26" s="132">
        <f>T('Actividades Projecto'!G40)</f>
      </c>
      <c r="L26" s="142">
        <f>T('Actividades Projecto'!H40)</f>
      </c>
    </row>
    <row r="27" spans="2:12" ht="16.5" customHeight="1">
      <c r="B27" s="572"/>
      <c r="C27" s="573"/>
      <c r="D27" s="574"/>
      <c r="E27" s="277" t="str">
        <f>'Actividades Projecto'!D22</f>
        <v>Boa saude</v>
      </c>
      <c r="F27" s="272" t="str">
        <f>T('Actividades Projecto'!F22)</f>
        <v>x</v>
      </c>
      <c r="G27" s="132">
        <f>T('Actividades Projecto'!G22)</f>
      </c>
      <c r="H27" s="142">
        <f>T('Actividades Projecto'!H22)</f>
      </c>
      <c r="I27" s="277">
        <f>'Actividades Projecto'!D41</f>
      </c>
      <c r="J27" s="272">
        <f>T('Actividades Projecto'!F41)</f>
      </c>
      <c r="K27" s="132">
        <f>T('Actividades Projecto'!G41)</f>
      </c>
      <c r="L27" s="142">
        <f>T('Actividades Projecto'!H41)</f>
      </c>
    </row>
    <row r="28" spans="2:12" ht="16.5" customHeight="1">
      <c r="B28" s="572"/>
      <c r="C28" s="573"/>
      <c r="D28" s="574"/>
      <c r="E28" s="277">
        <f>'Actividades Projecto'!D23</f>
      </c>
      <c r="F28" s="272">
        <f>T('Actividades Projecto'!F23)</f>
      </c>
      <c r="G28" s="132">
        <f>T('Actividades Projecto'!G23)</f>
      </c>
      <c r="H28" s="142">
        <f>T('Actividades Projecto'!H23)</f>
      </c>
      <c r="I28" s="277">
        <f>'Actividades Projecto'!D42</f>
      </c>
      <c r="J28" s="272">
        <f>T('Actividades Projecto'!F42)</f>
      </c>
      <c r="K28" s="132">
        <f>T('Actividades Projecto'!G42)</f>
      </c>
      <c r="L28" s="142">
        <f>T('Actividades Projecto'!H42)</f>
      </c>
    </row>
    <row r="29" spans="2:12" ht="16.5" customHeight="1">
      <c r="B29" s="572"/>
      <c r="C29" s="573"/>
      <c r="D29" s="574"/>
      <c r="E29" s="277">
        <f>'Actividades Projecto'!D24</f>
      </c>
      <c r="F29" s="272">
        <f>T('Actividades Projecto'!F24)</f>
      </c>
      <c r="G29" s="132">
        <f>T('Actividades Projecto'!G24)</f>
      </c>
      <c r="H29" s="142">
        <f>T('Actividades Projecto'!H24)</f>
      </c>
      <c r="I29" s="277">
        <f>'Actividades Projecto'!D43</f>
      </c>
      <c r="J29" s="272">
        <f>T('Actividades Projecto'!F43)</f>
      </c>
      <c r="K29" s="132">
        <f>T('Actividades Projecto'!G43)</f>
      </c>
      <c r="L29" s="142">
        <f>T('Actividades Projecto'!H43)</f>
      </c>
    </row>
    <row r="30" spans="2:12" ht="16.5" customHeight="1">
      <c r="B30" s="572"/>
      <c r="C30" s="573"/>
      <c r="D30" s="574"/>
      <c r="E30" s="275">
        <f>'Actividades Projecto'!D25</f>
      </c>
      <c r="F30" s="272">
        <f>T('Actividades Projecto'!F25)</f>
      </c>
      <c r="G30" s="132">
        <f>T('Actividades Projecto'!G25)</f>
      </c>
      <c r="H30" s="142">
        <f>T('Actividades Projecto'!H25)</f>
      </c>
      <c r="I30" s="275">
        <f>'Actividades Projecto'!D44</f>
      </c>
      <c r="J30" s="272">
        <f>T('Actividades Projecto'!F44)</f>
      </c>
      <c r="K30" s="132">
        <f>T('Actividades Projecto'!G44)</f>
      </c>
      <c r="L30" s="142">
        <f>T('Actividades Projecto'!H44)</f>
      </c>
    </row>
    <row r="31" spans="2:12" ht="16.5" customHeight="1">
      <c r="B31" s="572"/>
      <c r="C31" s="573"/>
      <c r="D31" s="574"/>
      <c r="E31" s="277">
        <f>'Actividades Projecto'!D26</f>
      </c>
      <c r="F31" s="272">
        <f>T('Actividades Projecto'!F26)</f>
      </c>
      <c r="G31" s="132">
        <f>T('Actividades Projecto'!G26)</f>
      </c>
      <c r="H31" s="142">
        <f>T('Actividades Projecto'!H26)</f>
      </c>
      <c r="I31" s="277">
        <f>'Actividades Projecto'!D45</f>
      </c>
      <c r="J31" s="272">
        <f>T('Actividades Projecto'!F45)</f>
      </c>
      <c r="K31" s="132">
        <f>T('Actividades Projecto'!G45)</f>
      </c>
      <c r="L31" s="142">
        <f>T('Actividades Projecto'!H45)</f>
      </c>
    </row>
    <row r="32" spans="2:12" ht="16.5" customHeight="1">
      <c r="B32" s="575"/>
      <c r="C32" s="576"/>
      <c r="D32" s="577"/>
      <c r="E32" s="276">
        <f>'Actividades Projecto'!D27</f>
      </c>
      <c r="F32" s="273">
        <f>T('Actividades Projecto'!F27)</f>
      </c>
      <c r="G32" s="151">
        <f>T('Actividades Projecto'!G27)</f>
      </c>
      <c r="H32" s="152">
        <f>T('Actividades Projecto'!H27)</f>
      </c>
      <c r="I32" s="276">
        <f>'Actividades Projecto'!D46</f>
      </c>
      <c r="J32" s="273">
        <f>T('Actividades Projecto'!F46)</f>
      </c>
      <c r="K32" s="151">
        <f>T('Actividades Projecto'!G46)</f>
      </c>
      <c r="L32" s="152">
        <f>T('Actividades Projecto'!H46)</f>
      </c>
    </row>
    <row r="33" spans="2:12" ht="12.75">
      <c r="B33" s="566" t="s">
        <v>147</v>
      </c>
      <c r="C33" s="567"/>
      <c r="D33" s="568"/>
      <c r="E33" s="134"/>
      <c r="F33" s="136" t="s">
        <v>7</v>
      </c>
      <c r="G33" s="136" t="s">
        <v>8</v>
      </c>
      <c r="H33" s="136" t="s">
        <v>9</v>
      </c>
      <c r="I33" s="134"/>
      <c r="J33" s="133" t="s">
        <v>7</v>
      </c>
      <c r="K33" s="136" t="s">
        <v>8</v>
      </c>
      <c r="L33" s="136" t="s">
        <v>9</v>
      </c>
    </row>
    <row r="34" spans="2:12" ht="16.5" customHeight="1">
      <c r="B34" s="569">
        <f>T('Actividades Projecto'!B52)</f>
      </c>
      <c r="C34" s="570"/>
      <c r="D34" s="571"/>
      <c r="E34" s="274" t="str">
        <f aca="true" t="shared" si="0" ref="E34:E48">E18</f>
        <v>Águas superficiais</v>
      </c>
      <c r="F34" s="271">
        <f>T('Actividades Projecto'!F52)</f>
      </c>
      <c r="G34" s="135">
        <f>T('Actividades Projecto'!G52)</f>
      </c>
      <c r="H34" s="143">
        <f>T('Actividades Projecto'!H52)</f>
      </c>
      <c r="I34" s="274" t="str">
        <f aca="true" t="shared" si="1" ref="I34:I48">I18</f>
        <v>Águas superficiais</v>
      </c>
      <c r="J34" s="271">
        <f>T('Actividades Projecto'!F71)</f>
      </c>
      <c r="K34" s="135">
        <f>T('Actividades Projecto'!G71)</f>
      </c>
      <c r="L34" s="143">
        <f>T('Actividades Projecto'!H71)</f>
      </c>
    </row>
    <row r="35" spans="2:12" ht="16.5" customHeight="1">
      <c r="B35" s="572"/>
      <c r="C35" s="573"/>
      <c r="D35" s="574"/>
      <c r="E35" s="277" t="str">
        <f t="shared" si="0"/>
        <v>Terreno para agricultura</v>
      </c>
      <c r="F35" s="272">
        <f>T('Actividades Projecto'!F53)</f>
      </c>
      <c r="G35" s="132">
        <f>T('Actividades Projecto'!G53)</f>
      </c>
      <c r="H35" s="142">
        <f>T('Actividades Projecto'!H53)</f>
      </c>
      <c r="I35" s="277" t="str">
        <f t="shared" si="1"/>
        <v>Terreno para agricultura</v>
      </c>
      <c r="J35" s="272">
        <f>T('Actividades Projecto'!F72)</f>
      </c>
      <c r="K35" s="132">
        <f>T('Actividades Projecto'!G72)</f>
      </c>
      <c r="L35" s="142">
        <f>T('Actividades Projecto'!H72)</f>
      </c>
    </row>
    <row r="36" spans="2:12" ht="16.5" customHeight="1">
      <c r="B36" s="572"/>
      <c r="C36" s="573"/>
      <c r="D36" s="574"/>
      <c r="E36" s="275">
        <f t="shared" si="0"/>
      </c>
      <c r="F36" s="272">
        <f>T('Actividades Projecto'!F54)</f>
      </c>
      <c r="G36" s="132">
        <f>T('Actividades Projecto'!G54)</f>
      </c>
      <c r="H36" s="143">
        <f>T('Actividades Projecto'!H54)</f>
      </c>
      <c r="I36" s="275" t="str">
        <f t="shared" si="1"/>
        <v>Árvores</v>
      </c>
      <c r="J36" s="272">
        <f>T('Actividades Projecto'!F73)</f>
      </c>
      <c r="K36" s="132">
        <f>T('Actividades Projecto'!G73)</f>
      </c>
      <c r="L36" s="143">
        <f>T('Actividades Projecto'!H73)</f>
      </c>
    </row>
    <row r="37" spans="2:12" ht="16.5" customHeight="1">
      <c r="B37" s="572"/>
      <c r="C37" s="573"/>
      <c r="D37" s="574"/>
      <c r="E37" s="277">
        <f t="shared" si="0"/>
      </c>
      <c r="F37" s="272">
        <f>T('Actividades Projecto'!F55)</f>
      </c>
      <c r="G37" s="132">
        <f>T('Actividades Projecto'!G55)</f>
      </c>
      <c r="H37" s="142">
        <f>T('Actividades Projecto'!H55)</f>
      </c>
      <c r="I37" s="277" t="str">
        <f t="shared" si="1"/>
        <v>Bicicletas</v>
      </c>
      <c r="J37" s="272">
        <f>T('Actividades Projecto'!F74)</f>
      </c>
      <c r="K37" s="132">
        <f>T('Actividades Projecto'!G74)</f>
      </c>
      <c r="L37" s="142">
        <f>T('Actividades Projecto'!H74)</f>
      </c>
    </row>
    <row r="38" spans="2:12" ht="16.5" customHeight="1">
      <c r="B38" s="572"/>
      <c r="C38" s="573"/>
      <c r="D38" s="574"/>
      <c r="E38" s="277" t="str">
        <f t="shared" si="0"/>
        <v>Infra-estruturas de irrigação</v>
      </c>
      <c r="F38" s="272">
        <f>T('Actividades Projecto'!F56)</f>
      </c>
      <c r="G38" s="132">
        <f>T('Actividades Projecto'!G56)</f>
      </c>
      <c r="H38" s="142">
        <f>T('Actividades Projecto'!H56)</f>
      </c>
      <c r="I38" s="277" t="str">
        <f t="shared" si="1"/>
        <v>Infra-estruturas de irrigação</v>
      </c>
      <c r="J38" s="272">
        <f>T('Actividades Projecto'!F75)</f>
      </c>
      <c r="K38" s="132">
        <f>T('Actividades Projecto'!G75)</f>
      </c>
      <c r="L38" s="142">
        <f>T('Actividades Projecto'!H75)</f>
      </c>
    </row>
    <row r="39" spans="2:12" ht="16.5" customHeight="1">
      <c r="B39" s="572"/>
      <c r="C39" s="573"/>
      <c r="D39" s="574"/>
      <c r="E39" s="277">
        <f t="shared" si="0"/>
      </c>
      <c r="F39" s="272">
        <f>T('Actividades Projecto'!F57)</f>
      </c>
      <c r="G39" s="132">
        <f>T('Actividades Projecto'!G57)</f>
      </c>
      <c r="H39" s="142">
        <f>T('Actividades Projecto'!H57)</f>
      </c>
      <c r="I39" s="277">
        <f t="shared" si="1"/>
      </c>
      <c r="J39" s="272">
        <f>T('Actividades Projecto'!F76)</f>
      </c>
      <c r="K39" s="132">
        <f>T('Actividades Projecto'!G76)</f>
      </c>
      <c r="L39" s="142">
        <f>T('Actividades Projecto'!H76)</f>
      </c>
    </row>
    <row r="40" spans="2:12" ht="16.5" customHeight="1">
      <c r="B40" s="572"/>
      <c r="C40" s="573"/>
      <c r="D40" s="574"/>
      <c r="E40" s="277">
        <f t="shared" si="0"/>
      </c>
      <c r="F40" s="272">
        <f>T('Actividades Projecto'!F58)</f>
      </c>
      <c r="G40" s="132">
        <f>T('Actividades Projecto'!G58)</f>
      </c>
      <c r="H40" s="142">
        <f>T('Actividades Projecto'!H58)</f>
      </c>
      <c r="I40" s="277">
        <f t="shared" si="1"/>
      </c>
      <c r="J40" s="272">
        <f>T('Actividades Projecto'!F77)</f>
      </c>
      <c r="K40" s="132">
        <f>T('Actividades Projecto'!G77)</f>
      </c>
      <c r="L40" s="142">
        <f>T('Actividades Projecto'!H77)</f>
      </c>
    </row>
    <row r="41" spans="2:12" ht="16.5" customHeight="1">
      <c r="B41" s="572"/>
      <c r="C41" s="573"/>
      <c r="D41" s="574"/>
      <c r="E41" s="275">
        <f t="shared" si="0"/>
      </c>
      <c r="F41" s="272">
        <f>T('Actividades Projecto'!F59)</f>
      </c>
      <c r="G41" s="132">
        <f>T('Actividades Projecto'!G59)</f>
      </c>
      <c r="H41" s="142">
        <f>T('Actividades Projecto'!H59)</f>
      </c>
      <c r="I41" s="275">
        <f t="shared" si="1"/>
      </c>
      <c r="J41" s="272">
        <f>T('Actividades Projecto'!F78)</f>
      </c>
      <c r="K41" s="132">
        <f>T('Actividades Projecto'!G78)</f>
      </c>
      <c r="L41" s="142">
        <f>T('Actividades Projecto'!H78)</f>
      </c>
    </row>
    <row r="42" spans="2:12" ht="16.5" customHeight="1">
      <c r="B42" s="572"/>
      <c r="C42" s="573"/>
      <c r="D42" s="574"/>
      <c r="E42" s="277">
        <f t="shared" si="0"/>
      </c>
      <c r="F42" s="272">
        <f>T('Actividades Projecto'!F60)</f>
      </c>
      <c r="G42" s="132">
        <f>T('Actividades Projecto'!G60)</f>
      </c>
      <c r="H42" s="142">
        <f>T('Actividades Projecto'!H60)</f>
      </c>
      <c r="I42" s="277">
        <f t="shared" si="1"/>
      </c>
      <c r="J42" s="272">
        <f>T('Actividades Projecto'!F79)</f>
      </c>
      <c r="K42" s="132">
        <f>T('Actividades Projecto'!G79)</f>
      </c>
      <c r="L42" s="142">
        <f>T('Actividades Projecto'!H79)</f>
      </c>
    </row>
    <row r="43" spans="2:12" ht="16.5" customHeight="1">
      <c r="B43" s="572"/>
      <c r="C43" s="573"/>
      <c r="D43" s="574"/>
      <c r="E43" s="277" t="str">
        <f t="shared" si="0"/>
        <v>Boa saude</v>
      </c>
      <c r="F43" s="272">
        <f>T('Actividades Projecto'!F61)</f>
      </c>
      <c r="G43" s="132">
        <f>T('Actividades Projecto'!G61)</f>
      </c>
      <c r="H43" s="142">
        <f>T('Actividades Projecto'!H61)</f>
      </c>
      <c r="I43" s="277">
        <f t="shared" si="1"/>
      </c>
      <c r="J43" s="272">
        <f>T('Actividades Projecto'!F80)</f>
      </c>
      <c r="K43" s="132">
        <f>T('Actividades Projecto'!G80)</f>
      </c>
      <c r="L43" s="142">
        <f>T('Actividades Projecto'!H80)</f>
      </c>
    </row>
    <row r="44" spans="2:12" ht="16.5" customHeight="1">
      <c r="B44" s="572"/>
      <c r="C44" s="573"/>
      <c r="D44" s="574"/>
      <c r="E44" s="277">
        <f t="shared" si="0"/>
      </c>
      <c r="F44" s="272">
        <f>T('Actividades Projecto'!F62)</f>
      </c>
      <c r="G44" s="132">
        <f>T('Actividades Projecto'!G62)</f>
      </c>
      <c r="H44" s="142">
        <f>T('Actividades Projecto'!H62)</f>
      </c>
      <c r="I44" s="277">
        <f t="shared" si="1"/>
      </c>
      <c r="J44" s="272">
        <f>T('Actividades Projecto'!F81)</f>
      </c>
      <c r="K44" s="132">
        <f>T('Actividades Projecto'!G81)</f>
      </c>
      <c r="L44" s="142">
        <f>T('Actividades Projecto'!H81)</f>
      </c>
    </row>
    <row r="45" spans="2:12" ht="16.5" customHeight="1">
      <c r="B45" s="572"/>
      <c r="C45" s="573"/>
      <c r="D45" s="574"/>
      <c r="E45" s="277">
        <f t="shared" si="0"/>
      </c>
      <c r="F45" s="272">
        <f>T('Actividades Projecto'!F63)</f>
      </c>
      <c r="G45" s="132">
        <f>T('Actividades Projecto'!G63)</f>
      </c>
      <c r="H45" s="142">
        <f>T('Actividades Projecto'!H63)</f>
      </c>
      <c r="I45" s="277">
        <f t="shared" si="1"/>
      </c>
      <c r="J45" s="272">
        <f>T('Actividades Projecto'!F82)</f>
      </c>
      <c r="K45" s="132">
        <f>T('Actividades Projecto'!G82)</f>
      </c>
      <c r="L45" s="142">
        <f>T('Actividades Projecto'!H82)</f>
      </c>
    </row>
    <row r="46" spans="2:12" ht="16.5" customHeight="1">
      <c r="B46" s="572"/>
      <c r="C46" s="573"/>
      <c r="D46" s="574"/>
      <c r="E46" s="275">
        <f t="shared" si="0"/>
      </c>
      <c r="F46" s="272">
        <f>T('Actividades Projecto'!F64)</f>
      </c>
      <c r="G46" s="132">
        <f>T('Actividades Projecto'!G64)</f>
      </c>
      <c r="H46" s="142">
        <f>T('Actividades Projecto'!H64)</f>
      </c>
      <c r="I46" s="275">
        <f t="shared" si="1"/>
      </c>
      <c r="J46" s="272">
        <f>T('Actividades Projecto'!F83)</f>
      </c>
      <c r="K46" s="132">
        <f>T('Actividades Projecto'!G83)</f>
      </c>
      <c r="L46" s="142">
        <f>T('Actividades Projecto'!H83)</f>
      </c>
    </row>
    <row r="47" spans="2:12" ht="16.5" customHeight="1">
      <c r="B47" s="572"/>
      <c r="C47" s="573"/>
      <c r="D47" s="574"/>
      <c r="E47" s="277">
        <f t="shared" si="0"/>
      </c>
      <c r="F47" s="272">
        <f>T('Actividades Projecto'!F65)</f>
      </c>
      <c r="G47" s="132">
        <f>T('Actividades Projecto'!G65)</f>
      </c>
      <c r="H47" s="142">
        <f>T('Actividades Projecto'!H65)</f>
      </c>
      <c r="I47" s="277">
        <f t="shared" si="1"/>
      </c>
      <c r="J47" s="272">
        <f>T('Actividades Projecto'!F84)</f>
      </c>
      <c r="K47" s="132">
        <f>T('Actividades Projecto'!G84)</f>
      </c>
      <c r="L47" s="142">
        <f>T('Actividades Projecto'!H84)</f>
      </c>
    </row>
    <row r="48" spans="2:12" ht="16.5" customHeight="1">
      <c r="B48" s="575"/>
      <c r="C48" s="576"/>
      <c r="D48" s="577"/>
      <c r="E48" s="276">
        <f t="shared" si="0"/>
      </c>
      <c r="F48" s="273">
        <f>T('Actividades Projecto'!F66)</f>
      </c>
      <c r="G48" s="151">
        <f>T('Actividades Projecto'!G66)</f>
      </c>
      <c r="H48" s="152">
        <f>T('Actividades Projecto'!H66)</f>
      </c>
      <c r="I48" s="276">
        <f t="shared" si="1"/>
      </c>
      <c r="J48" s="273">
        <f>T('Actividades Projecto'!F85)</f>
      </c>
      <c r="K48" s="151">
        <f>T('Actividades Projecto'!G85)</f>
      </c>
      <c r="L48" s="152">
        <f>T('Actividades Projecto'!H85)</f>
      </c>
    </row>
    <row r="49" spans="2:12" ht="12.75">
      <c r="B49" s="566" t="s">
        <v>148</v>
      </c>
      <c r="C49" s="567"/>
      <c r="D49" s="568"/>
      <c r="E49" s="134"/>
      <c r="F49" s="136" t="s">
        <v>7</v>
      </c>
      <c r="G49" s="136" t="s">
        <v>8</v>
      </c>
      <c r="H49" s="136" t="s">
        <v>9</v>
      </c>
      <c r="I49" s="134"/>
      <c r="J49" s="133" t="s">
        <v>7</v>
      </c>
      <c r="K49" s="136" t="s">
        <v>8</v>
      </c>
      <c r="L49" s="136" t="s">
        <v>9</v>
      </c>
    </row>
    <row r="50" spans="2:12" ht="16.5" customHeight="1">
      <c r="B50" s="569">
        <f>T('Actividades Projecto'!B91)</f>
      </c>
      <c r="C50" s="570"/>
      <c r="D50" s="571"/>
      <c r="E50" s="274" t="str">
        <f aca="true" t="shared" si="2" ref="E50:E64">E18</f>
        <v>Águas superficiais</v>
      </c>
      <c r="F50" s="271">
        <f>T('Actividades Projecto'!F91)</f>
      </c>
      <c r="G50" s="135">
        <f>T('Actividades Projecto'!G91)</f>
      </c>
      <c r="H50" s="143">
        <f>T('Actividades Projecto'!H91)</f>
      </c>
      <c r="I50" s="274" t="str">
        <f aca="true" t="shared" si="3" ref="I50:I64">I18</f>
        <v>Águas superficiais</v>
      </c>
      <c r="J50" s="271">
        <f>T('Actividades Projecto'!F110)</f>
      </c>
      <c r="K50" s="135">
        <f>T('Actividades Projecto'!G110)</f>
      </c>
      <c r="L50" s="143">
        <f>T('Actividades Projecto'!H110)</f>
      </c>
    </row>
    <row r="51" spans="2:12" ht="16.5" customHeight="1">
      <c r="B51" s="572"/>
      <c r="C51" s="573"/>
      <c r="D51" s="574"/>
      <c r="E51" s="277" t="str">
        <f t="shared" si="2"/>
        <v>Terreno para agricultura</v>
      </c>
      <c r="F51" s="272">
        <f>T('Actividades Projecto'!F92)</f>
      </c>
      <c r="G51" s="132">
        <f>T('Actividades Projecto'!G92)</f>
      </c>
      <c r="H51" s="142">
        <f>T('Actividades Projecto'!H92)</f>
      </c>
      <c r="I51" s="277" t="str">
        <f t="shared" si="3"/>
        <v>Terreno para agricultura</v>
      </c>
      <c r="J51" s="272">
        <f>T('Actividades Projecto'!F111)</f>
      </c>
      <c r="K51" s="132">
        <f>T('Actividades Projecto'!G111)</f>
      </c>
      <c r="L51" s="142">
        <f>T('Actividades Projecto'!H111)</f>
      </c>
    </row>
    <row r="52" spans="2:12" ht="16.5" customHeight="1">
      <c r="B52" s="572"/>
      <c r="C52" s="573"/>
      <c r="D52" s="574"/>
      <c r="E52" s="275">
        <f t="shared" si="2"/>
      </c>
      <c r="F52" s="272">
        <f>T('Actividades Projecto'!F93)</f>
      </c>
      <c r="G52" s="132">
        <f>T('Actividades Projecto'!G93)</f>
      </c>
      <c r="H52" s="143">
        <f>T('Actividades Projecto'!H93)</f>
      </c>
      <c r="I52" s="275" t="str">
        <f t="shared" si="3"/>
        <v>Árvores</v>
      </c>
      <c r="J52" s="272">
        <f>T('Actividades Projecto'!F112)</f>
      </c>
      <c r="K52" s="132">
        <f>T('Actividades Projecto'!G112)</f>
      </c>
      <c r="L52" s="143">
        <f>T('Actividades Projecto'!H112)</f>
      </c>
    </row>
    <row r="53" spans="2:12" ht="16.5" customHeight="1">
      <c r="B53" s="572"/>
      <c r="C53" s="573"/>
      <c r="D53" s="574"/>
      <c r="E53" s="277">
        <f t="shared" si="2"/>
      </c>
      <c r="F53" s="272">
        <f>T('Actividades Projecto'!F94)</f>
      </c>
      <c r="G53" s="132">
        <f>T('Actividades Projecto'!G94)</f>
      </c>
      <c r="H53" s="142">
        <f>T('Actividades Projecto'!H94)</f>
      </c>
      <c r="I53" s="277" t="str">
        <f t="shared" si="3"/>
        <v>Bicicletas</v>
      </c>
      <c r="J53" s="272">
        <f>T('Actividades Projecto'!F113)</f>
      </c>
      <c r="K53" s="132">
        <f>T('Actividades Projecto'!G113)</f>
      </c>
      <c r="L53" s="142">
        <f>T('Actividades Projecto'!H113)</f>
      </c>
    </row>
    <row r="54" spans="2:12" ht="16.5" customHeight="1">
      <c r="B54" s="572"/>
      <c r="C54" s="573"/>
      <c r="D54" s="574"/>
      <c r="E54" s="277" t="str">
        <f t="shared" si="2"/>
        <v>Infra-estruturas de irrigação</v>
      </c>
      <c r="F54" s="272">
        <f>T('Actividades Projecto'!F95)</f>
      </c>
      <c r="G54" s="132">
        <f>T('Actividades Projecto'!G95)</f>
      </c>
      <c r="H54" s="142">
        <f>T('Actividades Projecto'!H95)</f>
      </c>
      <c r="I54" s="277" t="str">
        <f t="shared" si="3"/>
        <v>Infra-estruturas de irrigação</v>
      </c>
      <c r="J54" s="272">
        <f>T('Actividades Projecto'!F114)</f>
      </c>
      <c r="K54" s="132">
        <f>T('Actividades Projecto'!G114)</f>
      </c>
      <c r="L54" s="142">
        <f>T('Actividades Projecto'!H114)</f>
      </c>
    </row>
    <row r="55" spans="2:12" ht="16.5" customHeight="1">
      <c r="B55" s="572"/>
      <c r="C55" s="573"/>
      <c r="D55" s="574"/>
      <c r="E55" s="277">
        <f t="shared" si="2"/>
      </c>
      <c r="F55" s="272">
        <f>T('Actividades Projecto'!F96)</f>
      </c>
      <c r="G55" s="132">
        <f>T('Actividades Projecto'!G96)</f>
      </c>
      <c r="H55" s="142">
        <f>T('Actividades Projecto'!H96)</f>
      </c>
      <c r="I55" s="277">
        <f t="shared" si="3"/>
      </c>
      <c r="J55" s="272">
        <f>T('Actividades Projecto'!F115)</f>
      </c>
      <c r="K55" s="132">
        <f>T('Actividades Projecto'!G115)</f>
      </c>
      <c r="L55" s="142">
        <f>T('Actividades Projecto'!H115)</f>
      </c>
    </row>
    <row r="56" spans="2:12" ht="16.5" customHeight="1">
      <c r="B56" s="572"/>
      <c r="C56" s="573"/>
      <c r="D56" s="574"/>
      <c r="E56" s="277">
        <f t="shared" si="2"/>
      </c>
      <c r="F56" s="272">
        <f>T('Actividades Projecto'!F97)</f>
      </c>
      <c r="G56" s="132">
        <f>T('Actividades Projecto'!G97)</f>
      </c>
      <c r="H56" s="142">
        <f>T('Actividades Projecto'!H97)</f>
      </c>
      <c r="I56" s="277">
        <f t="shared" si="3"/>
      </c>
      <c r="J56" s="272">
        <f>T('Actividades Projecto'!F116)</f>
      </c>
      <c r="K56" s="132">
        <f>T('Actividades Projecto'!G116)</f>
      </c>
      <c r="L56" s="142">
        <f>T('Actividades Projecto'!H116)</f>
      </c>
    </row>
    <row r="57" spans="2:12" ht="16.5" customHeight="1">
      <c r="B57" s="572"/>
      <c r="C57" s="573"/>
      <c r="D57" s="574"/>
      <c r="E57" s="275">
        <f t="shared" si="2"/>
      </c>
      <c r="F57" s="272">
        <f>T('Actividades Projecto'!F98)</f>
      </c>
      <c r="G57" s="132">
        <f>T('Actividades Projecto'!G98)</f>
      </c>
      <c r="H57" s="142">
        <f>T('Actividades Projecto'!H98)</f>
      </c>
      <c r="I57" s="275">
        <f t="shared" si="3"/>
      </c>
      <c r="J57" s="272">
        <f>T('Actividades Projecto'!F117)</f>
      </c>
      <c r="K57" s="132">
        <f>T('Actividades Projecto'!G117)</f>
      </c>
      <c r="L57" s="142">
        <f>T('Actividades Projecto'!H117)</f>
      </c>
    </row>
    <row r="58" spans="2:12" ht="16.5" customHeight="1">
      <c r="B58" s="572"/>
      <c r="C58" s="573"/>
      <c r="D58" s="574"/>
      <c r="E58" s="277">
        <f t="shared" si="2"/>
      </c>
      <c r="F58" s="272">
        <f>T('Actividades Projecto'!F99)</f>
      </c>
      <c r="G58" s="132">
        <f>T('Actividades Projecto'!G99)</f>
      </c>
      <c r="H58" s="142">
        <f>T('Actividades Projecto'!H99)</f>
      </c>
      <c r="I58" s="277">
        <f t="shared" si="3"/>
      </c>
      <c r="J58" s="272">
        <f>T('Actividades Projecto'!F118)</f>
      </c>
      <c r="K58" s="132">
        <f>T('Actividades Projecto'!G118)</f>
      </c>
      <c r="L58" s="142">
        <f>T('Actividades Projecto'!H118)</f>
      </c>
    </row>
    <row r="59" spans="2:12" ht="16.5" customHeight="1">
      <c r="B59" s="572"/>
      <c r="C59" s="573"/>
      <c r="D59" s="574"/>
      <c r="E59" s="277" t="str">
        <f t="shared" si="2"/>
        <v>Boa saude</v>
      </c>
      <c r="F59" s="272">
        <f>T('Actividades Projecto'!F100)</f>
      </c>
      <c r="G59" s="132">
        <f>T('Actividades Projecto'!G100)</f>
      </c>
      <c r="H59" s="142">
        <f>T('Actividades Projecto'!H100)</f>
      </c>
      <c r="I59" s="277">
        <f t="shared" si="3"/>
      </c>
      <c r="J59" s="272">
        <f>T('Actividades Projecto'!F119)</f>
      </c>
      <c r="K59" s="132">
        <f>T('Actividades Projecto'!G119)</f>
      </c>
      <c r="L59" s="142">
        <f>T('Actividades Projecto'!H119)</f>
      </c>
    </row>
    <row r="60" spans="2:12" ht="16.5" customHeight="1">
      <c r="B60" s="572"/>
      <c r="C60" s="573"/>
      <c r="D60" s="574"/>
      <c r="E60" s="277">
        <f t="shared" si="2"/>
      </c>
      <c r="F60" s="272">
        <f>T('Actividades Projecto'!F101)</f>
      </c>
      <c r="G60" s="132">
        <f>T('Actividades Projecto'!G101)</f>
      </c>
      <c r="H60" s="142">
        <f>T('Actividades Projecto'!H101)</f>
      </c>
      <c r="I60" s="277">
        <f t="shared" si="3"/>
      </c>
      <c r="J60" s="272">
        <f>T('Actividades Projecto'!F120)</f>
      </c>
      <c r="K60" s="132">
        <f>T('Actividades Projecto'!G120)</f>
      </c>
      <c r="L60" s="142">
        <f>T('Actividades Projecto'!H120)</f>
      </c>
    </row>
    <row r="61" spans="2:12" ht="16.5" customHeight="1">
      <c r="B61" s="572"/>
      <c r="C61" s="573"/>
      <c r="D61" s="574"/>
      <c r="E61" s="277">
        <f t="shared" si="2"/>
      </c>
      <c r="F61" s="272">
        <f>T('Actividades Projecto'!F102)</f>
      </c>
      <c r="G61" s="132">
        <f>T('Actividades Projecto'!G102)</f>
      </c>
      <c r="H61" s="142">
        <f>T('Actividades Projecto'!H102)</f>
      </c>
      <c r="I61" s="277">
        <f t="shared" si="3"/>
      </c>
      <c r="J61" s="272">
        <f>T('Actividades Projecto'!F121)</f>
      </c>
      <c r="K61" s="132">
        <f>T('Actividades Projecto'!G121)</f>
      </c>
      <c r="L61" s="142">
        <f>T('Actividades Projecto'!H121)</f>
      </c>
    </row>
    <row r="62" spans="2:12" ht="16.5" customHeight="1">
      <c r="B62" s="572"/>
      <c r="C62" s="573"/>
      <c r="D62" s="574"/>
      <c r="E62" s="275">
        <f t="shared" si="2"/>
      </c>
      <c r="F62" s="272">
        <f>T('Actividades Projecto'!F103)</f>
      </c>
      <c r="G62" s="132">
        <f>T('Actividades Projecto'!G103)</f>
      </c>
      <c r="H62" s="142">
        <f>T('Actividades Projecto'!H103)</f>
      </c>
      <c r="I62" s="275">
        <f t="shared" si="3"/>
      </c>
      <c r="J62" s="272">
        <f>T('Actividades Projecto'!F122)</f>
      </c>
      <c r="K62" s="132">
        <f>T('Actividades Projecto'!G122)</f>
      </c>
      <c r="L62" s="142">
        <f>T('Actividades Projecto'!H122)</f>
      </c>
    </row>
    <row r="63" spans="2:12" ht="16.5" customHeight="1">
      <c r="B63" s="572"/>
      <c r="C63" s="573"/>
      <c r="D63" s="574"/>
      <c r="E63" s="277">
        <f t="shared" si="2"/>
      </c>
      <c r="F63" s="272">
        <f>T('Actividades Projecto'!F104)</f>
      </c>
      <c r="G63" s="132">
        <f>T('Actividades Projecto'!G104)</f>
      </c>
      <c r="H63" s="142">
        <f>T('Actividades Projecto'!H104)</f>
      </c>
      <c r="I63" s="277">
        <f t="shared" si="3"/>
      </c>
      <c r="J63" s="272">
        <f>T('Actividades Projecto'!F123)</f>
      </c>
      <c r="K63" s="132">
        <f>T('Actividades Projecto'!G123)</f>
      </c>
      <c r="L63" s="142">
        <f>T('Actividades Projecto'!H123)</f>
      </c>
    </row>
    <row r="64" spans="2:12" ht="16.5" customHeight="1">
      <c r="B64" s="575"/>
      <c r="C64" s="576"/>
      <c r="D64" s="577"/>
      <c r="E64" s="276">
        <f t="shared" si="2"/>
      </c>
      <c r="F64" s="273">
        <f>T('Actividades Projecto'!F105)</f>
      </c>
      <c r="G64" s="151">
        <f>T('Actividades Projecto'!G105)</f>
      </c>
      <c r="H64" s="152">
        <f>T('Actividades Projecto'!H105)</f>
      </c>
      <c r="I64" s="276">
        <f t="shared" si="3"/>
      </c>
      <c r="J64" s="273">
        <f>T('Actividades Projecto'!F124)</f>
      </c>
      <c r="K64" s="151">
        <f>T('Actividades Projecto'!G124)</f>
      </c>
      <c r="L64" s="152">
        <f>T('Actividades Projecto'!H124)</f>
      </c>
    </row>
    <row r="65" spans="2:12" ht="12.75">
      <c r="B65" s="566" t="s">
        <v>149</v>
      </c>
      <c r="C65" s="567"/>
      <c r="D65" s="568"/>
      <c r="E65" s="134"/>
      <c r="F65" s="136" t="s">
        <v>7</v>
      </c>
      <c r="G65" s="136" t="s">
        <v>8</v>
      </c>
      <c r="H65" s="136" t="s">
        <v>9</v>
      </c>
      <c r="I65" s="134"/>
      <c r="J65" s="133" t="s">
        <v>7</v>
      </c>
      <c r="K65" s="136" t="s">
        <v>8</v>
      </c>
      <c r="L65" s="136" t="s">
        <v>9</v>
      </c>
    </row>
    <row r="66" spans="2:12" ht="16.5" customHeight="1">
      <c r="B66" s="569">
        <f>T('Actividades Projecto'!B130)</f>
      </c>
      <c r="C66" s="570"/>
      <c r="D66" s="571"/>
      <c r="E66" s="274" t="str">
        <f aca="true" t="shared" si="4" ref="E66:E80">E18</f>
        <v>Águas superficiais</v>
      </c>
      <c r="F66" s="271">
        <f>T('Actividades Projecto'!F130)</f>
      </c>
      <c r="G66" s="135">
        <f>T('Actividades Projecto'!G130)</f>
      </c>
      <c r="H66" s="143">
        <f>T('Actividades Projecto'!H130)</f>
      </c>
      <c r="I66" s="274" t="str">
        <f aca="true" t="shared" si="5" ref="I66:I80">I18</f>
        <v>Águas superficiais</v>
      </c>
      <c r="J66" s="271">
        <f>T('Actividades Projecto'!F149)</f>
      </c>
      <c r="K66" s="135">
        <f>T('Actividades Projecto'!G149)</f>
      </c>
      <c r="L66" s="143">
        <f>T('Actividades Projecto'!H149)</f>
      </c>
    </row>
    <row r="67" spans="2:12" ht="16.5" customHeight="1">
      <c r="B67" s="572"/>
      <c r="C67" s="573"/>
      <c r="D67" s="574"/>
      <c r="E67" s="277" t="str">
        <f t="shared" si="4"/>
        <v>Terreno para agricultura</v>
      </c>
      <c r="F67" s="272">
        <f>T('Actividades Projecto'!F131)</f>
      </c>
      <c r="G67" s="132">
        <f>T('Actividades Projecto'!G131)</f>
      </c>
      <c r="H67" s="142">
        <f>T('Actividades Projecto'!H131)</f>
      </c>
      <c r="I67" s="277" t="str">
        <f t="shared" si="5"/>
        <v>Terreno para agricultura</v>
      </c>
      <c r="J67" s="272">
        <f>T('Actividades Projecto'!F150)</f>
      </c>
      <c r="K67" s="132">
        <f>T('Actividades Projecto'!G150)</f>
      </c>
      <c r="L67" s="142">
        <f>T('Actividades Projecto'!H150)</f>
      </c>
    </row>
    <row r="68" spans="2:12" ht="16.5" customHeight="1">
      <c r="B68" s="572"/>
      <c r="C68" s="573"/>
      <c r="D68" s="574"/>
      <c r="E68" s="275">
        <f t="shared" si="4"/>
      </c>
      <c r="F68" s="272">
        <f>T('Actividades Projecto'!F132)</f>
      </c>
      <c r="G68" s="132">
        <f>T('Actividades Projecto'!G132)</f>
      </c>
      <c r="H68" s="143">
        <f>T('Actividades Projecto'!H132)</f>
      </c>
      <c r="I68" s="275" t="str">
        <f t="shared" si="5"/>
        <v>Árvores</v>
      </c>
      <c r="J68" s="272">
        <f>T('Actividades Projecto'!F151)</f>
      </c>
      <c r="K68" s="132">
        <f>T('Actividades Projecto'!G151)</f>
      </c>
      <c r="L68" s="143">
        <f>T('Actividades Projecto'!H151)</f>
      </c>
    </row>
    <row r="69" spans="2:12" ht="16.5" customHeight="1">
      <c r="B69" s="572"/>
      <c r="C69" s="573"/>
      <c r="D69" s="574"/>
      <c r="E69" s="277">
        <f t="shared" si="4"/>
      </c>
      <c r="F69" s="272">
        <f>T('Actividades Projecto'!F133)</f>
      </c>
      <c r="G69" s="132">
        <f>T('Actividades Projecto'!G133)</f>
      </c>
      <c r="H69" s="142">
        <f>T('Actividades Projecto'!H133)</f>
      </c>
      <c r="I69" s="277" t="str">
        <f t="shared" si="5"/>
        <v>Bicicletas</v>
      </c>
      <c r="J69" s="272">
        <f>T('Actividades Projecto'!F152)</f>
      </c>
      <c r="K69" s="132">
        <f>T('Actividades Projecto'!G152)</f>
      </c>
      <c r="L69" s="142">
        <f>T('Actividades Projecto'!H152)</f>
      </c>
    </row>
    <row r="70" spans="2:12" ht="16.5" customHeight="1">
      <c r="B70" s="572"/>
      <c r="C70" s="573"/>
      <c r="D70" s="574"/>
      <c r="E70" s="277" t="str">
        <f t="shared" si="4"/>
        <v>Infra-estruturas de irrigação</v>
      </c>
      <c r="F70" s="272">
        <f>T('Actividades Projecto'!F134)</f>
      </c>
      <c r="G70" s="132">
        <f>T('Actividades Projecto'!G134)</f>
      </c>
      <c r="H70" s="142">
        <f>T('Actividades Projecto'!H134)</f>
      </c>
      <c r="I70" s="277" t="str">
        <f t="shared" si="5"/>
        <v>Infra-estruturas de irrigação</v>
      </c>
      <c r="J70" s="272">
        <f>T('Actividades Projecto'!F153)</f>
      </c>
      <c r="K70" s="132">
        <f>T('Actividades Projecto'!G153)</f>
      </c>
      <c r="L70" s="142">
        <f>T('Actividades Projecto'!H153)</f>
      </c>
    </row>
    <row r="71" spans="2:12" ht="16.5" customHeight="1">
      <c r="B71" s="572"/>
      <c r="C71" s="573"/>
      <c r="D71" s="574"/>
      <c r="E71" s="277">
        <f t="shared" si="4"/>
      </c>
      <c r="F71" s="272">
        <f>T('Actividades Projecto'!F135)</f>
      </c>
      <c r="G71" s="132">
        <f>T('Actividades Projecto'!G135)</f>
      </c>
      <c r="H71" s="142">
        <f>T('Actividades Projecto'!H135)</f>
      </c>
      <c r="I71" s="277">
        <f t="shared" si="5"/>
      </c>
      <c r="J71" s="272">
        <f>T('Actividades Projecto'!F154)</f>
      </c>
      <c r="K71" s="132">
        <f>T('Actividades Projecto'!G154)</f>
      </c>
      <c r="L71" s="142">
        <f>T('Actividades Projecto'!H154)</f>
      </c>
    </row>
    <row r="72" spans="2:12" ht="16.5" customHeight="1">
      <c r="B72" s="572"/>
      <c r="C72" s="573"/>
      <c r="D72" s="574"/>
      <c r="E72" s="277">
        <f t="shared" si="4"/>
      </c>
      <c r="F72" s="272">
        <f>T('Actividades Projecto'!F136)</f>
      </c>
      <c r="G72" s="132">
        <f>T('Actividades Projecto'!G136)</f>
      </c>
      <c r="H72" s="142">
        <f>T('Actividades Projecto'!H136)</f>
      </c>
      <c r="I72" s="277">
        <f t="shared" si="5"/>
      </c>
      <c r="J72" s="272">
        <f>T('Actividades Projecto'!F155)</f>
      </c>
      <c r="K72" s="132">
        <f>T('Actividades Projecto'!G155)</f>
      </c>
      <c r="L72" s="142">
        <f>T('Actividades Projecto'!H155)</f>
      </c>
    </row>
    <row r="73" spans="2:12" ht="16.5" customHeight="1">
      <c r="B73" s="572"/>
      <c r="C73" s="573"/>
      <c r="D73" s="574"/>
      <c r="E73" s="275">
        <f t="shared" si="4"/>
      </c>
      <c r="F73" s="272">
        <f>T('Actividades Projecto'!F137)</f>
      </c>
      <c r="G73" s="132">
        <f>T('Actividades Projecto'!G137)</f>
      </c>
      <c r="H73" s="142">
        <f>T('Actividades Projecto'!H137)</f>
      </c>
      <c r="I73" s="275">
        <f t="shared" si="5"/>
      </c>
      <c r="J73" s="272">
        <f>T('Actividades Projecto'!F156)</f>
      </c>
      <c r="K73" s="132">
        <f>T('Actividades Projecto'!G156)</f>
      </c>
      <c r="L73" s="142">
        <f>T('Actividades Projecto'!H156)</f>
      </c>
    </row>
    <row r="74" spans="2:12" ht="16.5" customHeight="1">
      <c r="B74" s="572"/>
      <c r="C74" s="573"/>
      <c r="D74" s="574"/>
      <c r="E74" s="277">
        <f t="shared" si="4"/>
      </c>
      <c r="F74" s="272">
        <f>T('Actividades Projecto'!F138)</f>
      </c>
      <c r="G74" s="132">
        <f>T('Actividades Projecto'!G138)</f>
      </c>
      <c r="H74" s="142">
        <f>T('Actividades Projecto'!H138)</f>
      </c>
      <c r="I74" s="277">
        <f t="shared" si="5"/>
      </c>
      <c r="J74" s="272">
        <f>T('Actividades Projecto'!F157)</f>
      </c>
      <c r="K74" s="132">
        <f>T('Actividades Projecto'!G157)</f>
      </c>
      <c r="L74" s="142">
        <f>T('Actividades Projecto'!H157)</f>
      </c>
    </row>
    <row r="75" spans="2:12" ht="16.5" customHeight="1">
      <c r="B75" s="572"/>
      <c r="C75" s="573"/>
      <c r="D75" s="574"/>
      <c r="E75" s="277" t="str">
        <f t="shared" si="4"/>
        <v>Boa saude</v>
      </c>
      <c r="F75" s="272">
        <f>T('Actividades Projecto'!F139)</f>
      </c>
      <c r="G75" s="132">
        <f>T('Actividades Projecto'!G139)</f>
      </c>
      <c r="H75" s="142">
        <f>T('Actividades Projecto'!H139)</f>
      </c>
      <c r="I75" s="277">
        <f t="shared" si="5"/>
      </c>
      <c r="J75" s="272">
        <f>T('Actividades Projecto'!F158)</f>
      </c>
      <c r="K75" s="132">
        <f>T('Actividades Projecto'!G158)</f>
      </c>
      <c r="L75" s="142">
        <f>T('Actividades Projecto'!H158)</f>
      </c>
    </row>
    <row r="76" spans="2:12" ht="16.5" customHeight="1">
      <c r="B76" s="572"/>
      <c r="C76" s="573"/>
      <c r="D76" s="574"/>
      <c r="E76" s="277">
        <f t="shared" si="4"/>
      </c>
      <c r="F76" s="272">
        <f>T('Actividades Projecto'!F140)</f>
      </c>
      <c r="G76" s="132">
        <f>T('Actividades Projecto'!G140)</f>
      </c>
      <c r="H76" s="142">
        <f>T('Actividades Projecto'!H140)</f>
      </c>
      <c r="I76" s="277">
        <f t="shared" si="5"/>
      </c>
      <c r="J76" s="272">
        <f>T('Actividades Projecto'!F159)</f>
      </c>
      <c r="K76" s="132">
        <f>T('Actividades Projecto'!G159)</f>
      </c>
      <c r="L76" s="142">
        <f>T('Actividades Projecto'!H159)</f>
      </c>
    </row>
    <row r="77" spans="2:12" ht="16.5" customHeight="1">
      <c r="B77" s="572"/>
      <c r="C77" s="573"/>
      <c r="D77" s="574"/>
      <c r="E77" s="277">
        <f t="shared" si="4"/>
      </c>
      <c r="F77" s="272">
        <f>T('Actividades Projecto'!F141)</f>
      </c>
      <c r="G77" s="132">
        <f>T('Actividades Projecto'!G141)</f>
      </c>
      <c r="H77" s="142">
        <f>T('Actividades Projecto'!H141)</f>
      </c>
      <c r="I77" s="277">
        <f t="shared" si="5"/>
      </c>
      <c r="J77" s="272">
        <f>T('Actividades Projecto'!F160)</f>
      </c>
      <c r="K77" s="132">
        <f>T('Actividades Projecto'!G160)</f>
      </c>
      <c r="L77" s="142">
        <f>T('Actividades Projecto'!H160)</f>
      </c>
    </row>
    <row r="78" spans="2:12" ht="16.5" customHeight="1">
      <c r="B78" s="572"/>
      <c r="C78" s="573"/>
      <c r="D78" s="574"/>
      <c r="E78" s="275">
        <f t="shared" si="4"/>
      </c>
      <c r="F78" s="272">
        <f>T('Actividades Projecto'!F142)</f>
      </c>
      <c r="G78" s="132">
        <f>T('Actividades Projecto'!G142)</f>
      </c>
      <c r="H78" s="142">
        <f>T('Actividades Projecto'!H142)</f>
      </c>
      <c r="I78" s="275">
        <f t="shared" si="5"/>
      </c>
      <c r="J78" s="272">
        <f>T('Actividades Projecto'!F161)</f>
      </c>
      <c r="K78" s="132">
        <f>T('Actividades Projecto'!G161)</f>
      </c>
      <c r="L78" s="142">
        <f>T('Actividades Projecto'!H161)</f>
      </c>
    </row>
    <row r="79" spans="2:12" ht="16.5" customHeight="1">
      <c r="B79" s="572"/>
      <c r="C79" s="573"/>
      <c r="D79" s="574"/>
      <c r="E79" s="277">
        <f t="shared" si="4"/>
      </c>
      <c r="F79" s="272">
        <f>T('Actividades Projecto'!F143)</f>
      </c>
      <c r="G79" s="132">
        <f>T('Actividades Projecto'!G143)</f>
      </c>
      <c r="H79" s="142">
        <f>T('Actividades Projecto'!H143)</f>
      </c>
      <c r="I79" s="277">
        <f t="shared" si="5"/>
      </c>
      <c r="J79" s="272">
        <f>T('Actividades Projecto'!F162)</f>
      </c>
      <c r="K79" s="132">
        <f>T('Actividades Projecto'!G162)</f>
      </c>
      <c r="L79" s="142">
        <f>T('Actividades Projecto'!H162)</f>
      </c>
    </row>
    <row r="80" spans="2:12" ht="16.5" customHeight="1">
      <c r="B80" s="575"/>
      <c r="C80" s="576"/>
      <c r="D80" s="577"/>
      <c r="E80" s="276">
        <f t="shared" si="4"/>
      </c>
      <c r="F80" s="273">
        <f>T('Actividades Projecto'!F144)</f>
      </c>
      <c r="G80" s="151">
        <f>T('Actividades Projecto'!G144)</f>
      </c>
      <c r="H80" s="152">
        <f>T('Actividades Projecto'!H144)</f>
      </c>
      <c r="I80" s="276">
        <f t="shared" si="5"/>
      </c>
      <c r="J80" s="273">
        <f>T('Actividades Projecto'!F163)</f>
      </c>
      <c r="K80" s="151">
        <f>T('Actividades Projecto'!G163)</f>
      </c>
      <c r="L80" s="152">
        <f>T('Actividades Projecto'!H163)</f>
      </c>
    </row>
    <row r="81" spans="2:12" ht="12.75">
      <c r="B81" s="566" t="s">
        <v>150</v>
      </c>
      <c r="C81" s="567"/>
      <c r="D81" s="568"/>
      <c r="E81" s="134"/>
      <c r="F81" s="136" t="s">
        <v>7</v>
      </c>
      <c r="G81" s="136" t="s">
        <v>8</v>
      </c>
      <c r="H81" s="136" t="s">
        <v>9</v>
      </c>
      <c r="I81" s="134"/>
      <c r="J81" s="133" t="s">
        <v>7</v>
      </c>
      <c r="K81" s="136" t="s">
        <v>8</v>
      </c>
      <c r="L81" s="136" t="s">
        <v>9</v>
      </c>
    </row>
    <row r="82" spans="2:12" ht="16.5" customHeight="1">
      <c r="B82" s="569">
        <f>T('Actividades Projecto'!B169)</f>
      </c>
      <c r="C82" s="570"/>
      <c r="D82" s="571"/>
      <c r="E82" s="274" t="str">
        <f aca="true" t="shared" si="6" ref="E82:E96">E18</f>
        <v>Águas superficiais</v>
      </c>
      <c r="F82" s="271">
        <f>T('Actividades Projecto'!F169)</f>
      </c>
      <c r="G82" s="135">
        <f>T('Actividades Projecto'!G169)</f>
      </c>
      <c r="H82" s="143">
        <f>T('Actividades Projecto'!H169)</f>
      </c>
      <c r="I82" s="274" t="str">
        <f aca="true" t="shared" si="7" ref="I82:I96">I18</f>
        <v>Águas superficiais</v>
      </c>
      <c r="J82" s="271">
        <f>T('Actividades Projecto'!F188)</f>
      </c>
      <c r="K82" s="135">
        <f>T('Actividades Projecto'!G188)</f>
      </c>
      <c r="L82" s="143">
        <f>T('Actividades Projecto'!H188)</f>
      </c>
    </row>
    <row r="83" spans="2:12" ht="16.5" customHeight="1">
      <c r="B83" s="572"/>
      <c r="C83" s="573"/>
      <c r="D83" s="574"/>
      <c r="E83" s="277" t="str">
        <f t="shared" si="6"/>
        <v>Terreno para agricultura</v>
      </c>
      <c r="F83" s="272">
        <f>T('Actividades Projecto'!F170)</f>
      </c>
      <c r="G83" s="132">
        <f>T('Actividades Projecto'!G170)</f>
      </c>
      <c r="H83" s="142">
        <f>T('Actividades Projecto'!H170)</f>
      </c>
      <c r="I83" s="277" t="str">
        <f t="shared" si="7"/>
        <v>Terreno para agricultura</v>
      </c>
      <c r="J83" s="272">
        <f>T('Actividades Projecto'!F189)</f>
      </c>
      <c r="K83" s="132">
        <f>T('Actividades Projecto'!G189)</f>
      </c>
      <c r="L83" s="142">
        <f>T('Actividades Projecto'!H189)</f>
      </c>
    </row>
    <row r="84" spans="2:12" ht="16.5" customHeight="1">
      <c r="B84" s="572"/>
      <c r="C84" s="573"/>
      <c r="D84" s="574"/>
      <c r="E84" s="275">
        <f t="shared" si="6"/>
      </c>
      <c r="F84" s="272">
        <f>T('Actividades Projecto'!F171)</f>
      </c>
      <c r="G84" s="132">
        <f>T('Actividades Projecto'!G171)</f>
      </c>
      <c r="H84" s="143">
        <f>T('Actividades Projecto'!H171)</f>
      </c>
      <c r="I84" s="275" t="str">
        <f t="shared" si="7"/>
        <v>Árvores</v>
      </c>
      <c r="J84" s="272">
        <f>T('Actividades Projecto'!F190)</f>
      </c>
      <c r="K84" s="132">
        <f>T('Actividades Projecto'!G190)</f>
      </c>
      <c r="L84" s="143">
        <f>T('Actividades Projecto'!H190)</f>
      </c>
    </row>
    <row r="85" spans="2:12" ht="16.5" customHeight="1">
      <c r="B85" s="572"/>
      <c r="C85" s="573"/>
      <c r="D85" s="574"/>
      <c r="E85" s="277">
        <f t="shared" si="6"/>
      </c>
      <c r="F85" s="272">
        <f>T('Actividades Projecto'!F172)</f>
      </c>
      <c r="G85" s="132">
        <f>T('Actividades Projecto'!G172)</f>
      </c>
      <c r="H85" s="142">
        <f>T('Actividades Projecto'!H172)</f>
      </c>
      <c r="I85" s="277" t="str">
        <f t="shared" si="7"/>
        <v>Bicicletas</v>
      </c>
      <c r="J85" s="272">
        <f>T('Actividades Projecto'!F191)</f>
      </c>
      <c r="K85" s="132">
        <f>T('Actividades Projecto'!G191)</f>
      </c>
      <c r="L85" s="142">
        <f>T('Actividades Projecto'!H191)</f>
      </c>
    </row>
    <row r="86" spans="2:12" ht="16.5" customHeight="1">
      <c r="B86" s="572"/>
      <c r="C86" s="573"/>
      <c r="D86" s="574"/>
      <c r="E86" s="277" t="str">
        <f t="shared" si="6"/>
        <v>Infra-estruturas de irrigação</v>
      </c>
      <c r="F86" s="272">
        <f>T('Actividades Projecto'!F173)</f>
      </c>
      <c r="G86" s="132">
        <f>T('Actividades Projecto'!G173)</f>
      </c>
      <c r="H86" s="142">
        <f>T('Actividades Projecto'!H173)</f>
      </c>
      <c r="I86" s="277" t="str">
        <f t="shared" si="7"/>
        <v>Infra-estruturas de irrigação</v>
      </c>
      <c r="J86" s="272">
        <f>T('Actividades Projecto'!F192)</f>
      </c>
      <c r="K86" s="132">
        <f>T('Actividades Projecto'!G192)</f>
      </c>
      <c r="L86" s="142">
        <f>T('Actividades Projecto'!H192)</f>
      </c>
    </row>
    <row r="87" spans="2:12" ht="16.5" customHeight="1">
      <c r="B87" s="572"/>
      <c r="C87" s="573"/>
      <c r="D87" s="574"/>
      <c r="E87" s="277">
        <f t="shared" si="6"/>
      </c>
      <c r="F87" s="272">
        <f>T('Actividades Projecto'!F174)</f>
      </c>
      <c r="G87" s="132">
        <f>T('Actividades Projecto'!G174)</f>
      </c>
      <c r="H87" s="142">
        <f>T('Actividades Projecto'!H174)</f>
      </c>
      <c r="I87" s="277">
        <f t="shared" si="7"/>
      </c>
      <c r="J87" s="272">
        <f>T('Actividades Projecto'!F193)</f>
      </c>
      <c r="K87" s="132">
        <f>T('Actividades Projecto'!G193)</f>
      </c>
      <c r="L87" s="142">
        <f>T('Actividades Projecto'!H193)</f>
      </c>
    </row>
    <row r="88" spans="2:12" ht="16.5" customHeight="1">
      <c r="B88" s="572"/>
      <c r="C88" s="573"/>
      <c r="D88" s="574"/>
      <c r="E88" s="277">
        <f t="shared" si="6"/>
      </c>
      <c r="F88" s="272">
        <f>T('Actividades Projecto'!F175)</f>
      </c>
      <c r="G88" s="132">
        <f>T('Actividades Projecto'!G175)</f>
      </c>
      <c r="H88" s="142">
        <f>T('Actividades Projecto'!H175)</f>
      </c>
      <c r="I88" s="277">
        <f t="shared" si="7"/>
      </c>
      <c r="J88" s="272">
        <f>T('Actividades Projecto'!F194)</f>
      </c>
      <c r="K88" s="132">
        <f>T('Actividades Projecto'!G194)</f>
      </c>
      <c r="L88" s="142">
        <f>T('Actividades Projecto'!H194)</f>
      </c>
    </row>
    <row r="89" spans="2:12" ht="16.5" customHeight="1">
      <c r="B89" s="572"/>
      <c r="C89" s="573"/>
      <c r="D89" s="574"/>
      <c r="E89" s="275">
        <f t="shared" si="6"/>
      </c>
      <c r="F89" s="272">
        <f>T('Actividades Projecto'!F176)</f>
      </c>
      <c r="G89" s="132">
        <f>T('Actividades Projecto'!G176)</f>
      </c>
      <c r="H89" s="142">
        <f>T('Actividades Projecto'!H176)</f>
      </c>
      <c r="I89" s="275">
        <f t="shared" si="7"/>
      </c>
      <c r="J89" s="272">
        <f>T('Actividades Projecto'!F195)</f>
      </c>
      <c r="K89" s="132">
        <f>T('Actividades Projecto'!G195)</f>
      </c>
      <c r="L89" s="142">
        <f>T('Actividades Projecto'!H195)</f>
      </c>
    </row>
    <row r="90" spans="2:12" ht="16.5" customHeight="1">
      <c r="B90" s="572"/>
      <c r="C90" s="573"/>
      <c r="D90" s="574"/>
      <c r="E90" s="277">
        <f t="shared" si="6"/>
      </c>
      <c r="F90" s="272">
        <f>T('Actividades Projecto'!F177)</f>
      </c>
      <c r="G90" s="132">
        <f>T('Actividades Projecto'!G177)</f>
      </c>
      <c r="H90" s="142">
        <f>T('Actividades Projecto'!H177)</f>
      </c>
      <c r="I90" s="277">
        <f t="shared" si="7"/>
      </c>
      <c r="J90" s="272">
        <f>T('Actividades Projecto'!F196)</f>
      </c>
      <c r="K90" s="132">
        <f>T('Actividades Projecto'!G196)</f>
      </c>
      <c r="L90" s="142">
        <f>T('Actividades Projecto'!H196)</f>
      </c>
    </row>
    <row r="91" spans="2:12" ht="16.5" customHeight="1">
      <c r="B91" s="572"/>
      <c r="C91" s="573"/>
      <c r="D91" s="574"/>
      <c r="E91" s="277" t="str">
        <f t="shared" si="6"/>
        <v>Boa saude</v>
      </c>
      <c r="F91" s="272">
        <f>T('Actividades Projecto'!F178)</f>
      </c>
      <c r="G91" s="132">
        <f>T('Actividades Projecto'!G178)</f>
      </c>
      <c r="H91" s="142">
        <f>T('Actividades Projecto'!H178)</f>
      </c>
      <c r="I91" s="277">
        <f t="shared" si="7"/>
      </c>
      <c r="J91" s="272">
        <f>T('Actividades Projecto'!F197)</f>
      </c>
      <c r="K91" s="132">
        <f>T('Actividades Projecto'!G197)</f>
      </c>
      <c r="L91" s="142">
        <f>T('Actividades Projecto'!H197)</f>
      </c>
    </row>
    <row r="92" spans="2:12" ht="16.5" customHeight="1">
      <c r="B92" s="572"/>
      <c r="C92" s="573"/>
      <c r="D92" s="574"/>
      <c r="E92" s="277">
        <f t="shared" si="6"/>
      </c>
      <c r="F92" s="272">
        <f>T('Actividades Projecto'!F179)</f>
      </c>
      <c r="G92" s="132">
        <f>T('Actividades Projecto'!G179)</f>
      </c>
      <c r="H92" s="142">
        <f>T('Actividades Projecto'!H179)</f>
      </c>
      <c r="I92" s="277">
        <f t="shared" si="7"/>
      </c>
      <c r="J92" s="272">
        <f>T('Actividades Projecto'!F198)</f>
      </c>
      <c r="K92" s="132">
        <f>T('Actividades Projecto'!G198)</f>
      </c>
      <c r="L92" s="142">
        <f>T('Actividades Projecto'!H198)</f>
      </c>
    </row>
    <row r="93" spans="2:12" ht="16.5" customHeight="1">
      <c r="B93" s="572"/>
      <c r="C93" s="573"/>
      <c r="D93" s="574"/>
      <c r="E93" s="277">
        <f t="shared" si="6"/>
      </c>
      <c r="F93" s="272">
        <f>T('Actividades Projecto'!F180)</f>
      </c>
      <c r="G93" s="132">
        <f>T('Actividades Projecto'!G180)</f>
      </c>
      <c r="H93" s="142">
        <f>T('Actividades Projecto'!H180)</f>
      </c>
      <c r="I93" s="277">
        <f t="shared" si="7"/>
      </c>
      <c r="J93" s="272">
        <f>T('Actividades Projecto'!F199)</f>
      </c>
      <c r="K93" s="132">
        <f>T('Actividades Projecto'!G199)</f>
      </c>
      <c r="L93" s="142">
        <f>T('Actividades Projecto'!H199)</f>
      </c>
    </row>
    <row r="94" spans="2:12" ht="16.5" customHeight="1">
      <c r="B94" s="572"/>
      <c r="C94" s="573"/>
      <c r="D94" s="574"/>
      <c r="E94" s="275">
        <f t="shared" si="6"/>
      </c>
      <c r="F94" s="272">
        <f>T('Actividades Projecto'!F181)</f>
      </c>
      <c r="G94" s="132">
        <f>T('Actividades Projecto'!G181)</f>
      </c>
      <c r="H94" s="142">
        <f>T('Actividades Projecto'!H181)</f>
      </c>
      <c r="I94" s="275">
        <f t="shared" si="7"/>
      </c>
      <c r="J94" s="272">
        <f>T('Actividades Projecto'!F200)</f>
      </c>
      <c r="K94" s="132">
        <f>T('Actividades Projecto'!G200)</f>
      </c>
      <c r="L94" s="142">
        <f>T('Actividades Projecto'!H200)</f>
      </c>
    </row>
    <row r="95" spans="2:12" ht="16.5" customHeight="1">
      <c r="B95" s="572"/>
      <c r="C95" s="573"/>
      <c r="D95" s="574"/>
      <c r="E95" s="277">
        <f t="shared" si="6"/>
      </c>
      <c r="F95" s="272">
        <f>T('Actividades Projecto'!F182)</f>
      </c>
      <c r="G95" s="132">
        <f>T('Actividades Projecto'!G182)</f>
      </c>
      <c r="H95" s="142">
        <f>T('Actividades Projecto'!H182)</f>
      </c>
      <c r="I95" s="277">
        <f t="shared" si="7"/>
      </c>
      <c r="J95" s="272">
        <f>T('Actividades Projecto'!F201)</f>
      </c>
      <c r="K95" s="132">
        <f>T('Actividades Projecto'!G201)</f>
      </c>
      <c r="L95" s="142">
        <f>T('Actividades Projecto'!H201)</f>
      </c>
    </row>
    <row r="96" spans="2:12" ht="16.5" customHeight="1">
      <c r="B96" s="575"/>
      <c r="C96" s="576"/>
      <c r="D96" s="577"/>
      <c r="E96" s="276">
        <f t="shared" si="6"/>
      </c>
      <c r="F96" s="273">
        <f>T('Actividades Projecto'!F183)</f>
      </c>
      <c r="G96" s="151">
        <f>T('Actividades Projecto'!G183)</f>
      </c>
      <c r="H96" s="152">
        <f>T('Actividades Projecto'!H183)</f>
      </c>
      <c r="I96" s="276">
        <f t="shared" si="7"/>
      </c>
      <c r="J96" s="273">
        <f>T('Actividades Projecto'!F202)</f>
      </c>
      <c r="K96" s="151">
        <f>T('Actividades Projecto'!G202)</f>
      </c>
      <c r="L96" s="152">
        <f>T('Actividades Projecto'!H202)</f>
      </c>
    </row>
    <row r="97" spans="2:12" ht="12.75">
      <c r="B97" s="566" t="s">
        <v>151</v>
      </c>
      <c r="C97" s="567"/>
      <c r="D97" s="568"/>
      <c r="E97" s="134"/>
      <c r="F97" s="136" t="s">
        <v>7</v>
      </c>
      <c r="G97" s="136" t="s">
        <v>8</v>
      </c>
      <c r="H97" s="136" t="s">
        <v>9</v>
      </c>
      <c r="I97" s="134"/>
      <c r="J97" s="133" t="s">
        <v>7</v>
      </c>
      <c r="K97" s="136" t="s">
        <v>8</v>
      </c>
      <c r="L97" s="136" t="s">
        <v>9</v>
      </c>
    </row>
    <row r="98" spans="2:12" ht="16.5" customHeight="1">
      <c r="B98" s="569">
        <f>T('Actividades Projecto'!B208)</f>
      </c>
      <c r="C98" s="570"/>
      <c r="D98" s="571"/>
      <c r="E98" s="274" t="str">
        <f aca="true" t="shared" si="8" ref="E98:E112">E18</f>
        <v>Águas superficiais</v>
      </c>
      <c r="F98" s="271">
        <f>T('Actividades Projecto'!F208)</f>
      </c>
      <c r="G98" s="135">
        <f>T('Actividades Projecto'!G208)</f>
      </c>
      <c r="H98" s="143">
        <f>T('Actividades Projecto'!H208)</f>
      </c>
      <c r="I98" s="274" t="str">
        <f aca="true" t="shared" si="9" ref="I98:I112">I18</f>
        <v>Águas superficiais</v>
      </c>
      <c r="J98" s="271">
        <f>T('Actividades Projecto'!F227)</f>
      </c>
      <c r="K98" s="135">
        <f>T('Actividades Projecto'!G227)</f>
      </c>
      <c r="L98" s="143">
        <f>T('Actividades Projecto'!H227)</f>
      </c>
    </row>
    <row r="99" spans="2:12" ht="16.5" customHeight="1">
      <c r="B99" s="572"/>
      <c r="C99" s="573"/>
      <c r="D99" s="574"/>
      <c r="E99" s="277" t="str">
        <f t="shared" si="8"/>
        <v>Terreno para agricultura</v>
      </c>
      <c r="F99" s="272">
        <f>T('Actividades Projecto'!F209)</f>
      </c>
      <c r="G99" s="132">
        <f>T('Actividades Projecto'!G209)</f>
      </c>
      <c r="H99" s="142">
        <f>T('Actividades Projecto'!H209)</f>
      </c>
      <c r="I99" s="277" t="str">
        <f t="shared" si="9"/>
        <v>Terreno para agricultura</v>
      </c>
      <c r="J99" s="272">
        <f>T('Actividades Projecto'!F228)</f>
      </c>
      <c r="K99" s="132">
        <f>T('Actividades Projecto'!G228)</f>
      </c>
      <c r="L99" s="142">
        <f>T('Actividades Projecto'!H228)</f>
      </c>
    </row>
    <row r="100" spans="2:12" ht="16.5" customHeight="1">
      <c r="B100" s="572"/>
      <c r="C100" s="573"/>
      <c r="D100" s="574"/>
      <c r="E100" s="275">
        <f t="shared" si="8"/>
      </c>
      <c r="F100" s="272">
        <f>T('Actividades Projecto'!F210)</f>
      </c>
      <c r="G100" s="132">
        <f>T('Actividades Projecto'!G210)</f>
      </c>
      <c r="H100" s="143">
        <f>T('Actividades Projecto'!H210)</f>
      </c>
      <c r="I100" s="275" t="str">
        <f t="shared" si="9"/>
        <v>Árvores</v>
      </c>
      <c r="J100" s="272">
        <f>T('Actividades Projecto'!F229)</f>
      </c>
      <c r="K100" s="132">
        <f>T('Actividades Projecto'!G229)</f>
      </c>
      <c r="L100" s="143">
        <f>T('Actividades Projecto'!H229)</f>
      </c>
    </row>
    <row r="101" spans="2:12" ht="16.5" customHeight="1">
      <c r="B101" s="572"/>
      <c r="C101" s="573"/>
      <c r="D101" s="574"/>
      <c r="E101" s="277">
        <f t="shared" si="8"/>
      </c>
      <c r="F101" s="272">
        <f>T('Actividades Projecto'!F211)</f>
      </c>
      <c r="G101" s="132">
        <f>T('Actividades Projecto'!G211)</f>
      </c>
      <c r="H101" s="142">
        <f>T('Actividades Projecto'!H211)</f>
      </c>
      <c r="I101" s="277" t="str">
        <f t="shared" si="9"/>
        <v>Bicicletas</v>
      </c>
      <c r="J101" s="272">
        <f>T('Actividades Projecto'!F230)</f>
      </c>
      <c r="K101" s="132">
        <f>T('Actividades Projecto'!G230)</f>
      </c>
      <c r="L101" s="142">
        <f>T('Actividades Projecto'!H230)</f>
      </c>
    </row>
    <row r="102" spans="2:12" ht="16.5" customHeight="1">
      <c r="B102" s="572"/>
      <c r="C102" s="573"/>
      <c r="D102" s="574"/>
      <c r="E102" s="277" t="str">
        <f t="shared" si="8"/>
        <v>Infra-estruturas de irrigação</v>
      </c>
      <c r="F102" s="272">
        <f>T('Actividades Projecto'!F212)</f>
      </c>
      <c r="G102" s="132">
        <f>T('Actividades Projecto'!G212)</f>
      </c>
      <c r="H102" s="142">
        <f>T('Actividades Projecto'!H212)</f>
      </c>
      <c r="I102" s="277" t="str">
        <f t="shared" si="9"/>
        <v>Infra-estruturas de irrigação</v>
      </c>
      <c r="J102" s="272">
        <f>T('Actividades Projecto'!F231)</f>
      </c>
      <c r="K102" s="132">
        <f>T('Actividades Projecto'!G231)</f>
      </c>
      <c r="L102" s="142">
        <f>T('Actividades Projecto'!H231)</f>
      </c>
    </row>
    <row r="103" spans="2:12" ht="16.5" customHeight="1">
      <c r="B103" s="572"/>
      <c r="C103" s="573"/>
      <c r="D103" s="574"/>
      <c r="E103" s="277">
        <f t="shared" si="8"/>
      </c>
      <c r="F103" s="272">
        <f>T('Actividades Projecto'!F213)</f>
      </c>
      <c r="G103" s="132">
        <f>T('Actividades Projecto'!G213)</f>
      </c>
      <c r="H103" s="142">
        <f>T('Actividades Projecto'!H213)</f>
      </c>
      <c r="I103" s="277">
        <f t="shared" si="9"/>
      </c>
      <c r="J103" s="272">
        <f>T('Actividades Projecto'!F232)</f>
      </c>
      <c r="K103" s="132">
        <f>T('Actividades Projecto'!G232)</f>
      </c>
      <c r="L103" s="142">
        <f>T('Actividades Projecto'!H232)</f>
      </c>
    </row>
    <row r="104" spans="2:12" ht="16.5" customHeight="1">
      <c r="B104" s="572"/>
      <c r="C104" s="573"/>
      <c r="D104" s="574"/>
      <c r="E104" s="277">
        <f t="shared" si="8"/>
      </c>
      <c r="F104" s="272">
        <f>T('Actividades Projecto'!F214)</f>
      </c>
      <c r="G104" s="132">
        <f>T('Actividades Projecto'!G214)</f>
      </c>
      <c r="H104" s="142">
        <f>T('Actividades Projecto'!H214)</f>
      </c>
      <c r="I104" s="277">
        <f t="shared" si="9"/>
      </c>
      <c r="J104" s="272">
        <f>T('Actividades Projecto'!F233)</f>
      </c>
      <c r="K104" s="132">
        <f>T('Actividades Projecto'!G233)</f>
      </c>
      <c r="L104" s="142">
        <f>T('Actividades Projecto'!H233)</f>
      </c>
    </row>
    <row r="105" spans="2:12" ht="16.5" customHeight="1">
      <c r="B105" s="572"/>
      <c r="C105" s="573"/>
      <c r="D105" s="574"/>
      <c r="E105" s="275">
        <f t="shared" si="8"/>
      </c>
      <c r="F105" s="272">
        <f>T('Actividades Projecto'!F215)</f>
      </c>
      <c r="G105" s="132">
        <f>T('Actividades Projecto'!G215)</f>
      </c>
      <c r="H105" s="142">
        <f>T('Actividades Projecto'!H215)</f>
      </c>
      <c r="I105" s="275">
        <f t="shared" si="9"/>
      </c>
      <c r="J105" s="272">
        <f>T('Actividades Projecto'!F234)</f>
      </c>
      <c r="K105" s="132">
        <f>T('Actividades Projecto'!G234)</f>
      </c>
      <c r="L105" s="142">
        <f>T('Actividades Projecto'!H234)</f>
      </c>
    </row>
    <row r="106" spans="2:12" ht="16.5" customHeight="1">
      <c r="B106" s="572"/>
      <c r="C106" s="573"/>
      <c r="D106" s="574"/>
      <c r="E106" s="277">
        <f t="shared" si="8"/>
      </c>
      <c r="F106" s="272">
        <f>T('Actividades Projecto'!F216)</f>
      </c>
      <c r="G106" s="132">
        <f>T('Actividades Projecto'!G216)</f>
      </c>
      <c r="H106" s="142">
        <f>T('Actividades Projecto'!H216)</f>
      </c>
      <c r="I106" s="277">
        <f t="shared" si="9"/>
      </c>
      <c r="J106" s="272">
        <f>T('Actividades Projecto'!F235)</f>
      </c>
      <c r="K106" s="132">
        <f>T('Actividades Projecto'!G235)</f>
      </c>
      <c r="L106" s="142">
        <f>T('Actividades Projecto'!H235)</f>
      </c>
    </row>
    <row r="107" spans="2:12" ht="16.5" customHeight="1">
      <c r="B107" s="572"/>
      <c r="C107" s="573"/>
      <c r="D107" s="574"/>
      <c r="E107" s="277" t="str">
        <f t="shared" si="8"/>
        <v>Boa saude</v>
      </c>
      <c r="F107" s="272">
        <f>T('Actividades Projecto'!F217)</f>
      </c>
      <c r="G107" s="132">
        <f>T('Actividades Projecto'!G217)</f>
      </c>
      <c r="H107" s="142">
        <f>T('Actividades Projecto'!H217)</f>
      </c>
      <c r="I107" s="277">
        <f t="shared" si="9"/>
      </c>
      <c r="J107" s="272">
        <f>T('Actividades Projecto'!F236)</f>
      </c>
      <c r="K107" s="132">
        <f>T('Actividades Projecto'!G236)</f>
      </c>
      <c r="L107" s="142">
        <f>T('Actividades Projecto'!H236)</f>
      </c>
    </row>
    <row r="108" spans="2:12" ht="16.5" customHeight="1">
      <c r="B108" s="572"/>
      <c r="C108" s="573"/>
      <c r="D108" s="574"/>
      <c r="E108" s="277">
        <f t="shared" si="8"/>
      </c>
      <c r="F108" s="272">
        <f>T('Actividades Projecto'!F218)</f>
      </c>
      <c r="G108" s="132">
        <f>T('Actividades Projecto'!G218)</f>
      </c>
      <c r="H108" s="142">
        <f>T('Actividades Projecto'!H218)</f>
      </c>
      <c r="I108" s="277">
        <f t="shared" si="9"/>
      </c>
      <c r="J108" s="272">
        <f>T('Actividades Projecto'!F237)</f>
      </c>
      <c r="K108" s="132">
        <f>T('Actividades Projecto'!G237)</f>
      </c>
      <c r="L108" s="142">
        <f>T('Actividades Projecto'!H237)</f>
      </c>
    </row>
    <row r="109" spans="2:12" ht="16.5" customHeight="1">
      <c r="B109" s="572"/>
      <c r="C109" s="573"/>
      <c r="D109" s="574"/>
      <c r="E109" s="277">
        <f t="shared" si="8"/>
      </c>
      <c r="F109" s="272">
        <f>T('Actividades Projecto'!F219)</f>
      </c>
      <c r="G109" s="132">
        <f>T('Actividades Projecto'!G219)</f>
      </c>
      <c r="H109" s="142">
        <f>T('Actividades Projecto'!H219)</f>
      </c>
      <c r="I109" s="277">
        <f t="shared" si="9"/>
      </c>
      <c r="J109" s="272">
        <f>T('Actividades Projecto'!F238)</f>
      </c>
      <c r="K109" s="132">
        <f>T('Actividades Projecto'!G238)</f>
      </c>
      <c r="L109" s="142">
        <f>T('Actividades Projecto'!H238)</f>
      </c>
    </row>
    <row r="110" spans="2:12" ht="16.5" customHeight="1">
      <c r="B110" s="572"/>
      <c r="C110" s="573"/>
      <c r="D110" s="574"/>
      <c r="E110" s="275">
        <f t="shared" si="8"/>
      </c>
      <c r="F110" s="272">
        <f>T('Actividades Projecto'!F220)</f>
      </c>
      <c r="G110" s="132">
        <f>T('Actividades Projecto'!G220)</f>
      </c>
      <c r="H110" s="142">
        <f>T('Actividades Projecto'!H220)</f>
      </c>
      <c r="I110" s="275">
        <f t="shared" si="9"/>
      </c>
      <c r="J110" s="272">
        <f>T('Actividades Projecto'!F239)</f>
      </c>
      <c r="K110" s="132">
        <f>T('Actividades Projecto'!G239)</f>
      </c>
      <c r="L110" s="142">
        <f>T('Actividades Projecto'!H239)</f>
      </c>
    </row>
    <row r="111" spans="2:12" ht="16.5" customHeight="1">
      <c r="B111" s="572"/>
      <c r="C111" s="573"/>
      <c r="D111" s="574"/>
      <c r="E111" s="277">
        <f t="shared" si="8"/>
      </c>
      <c r="F111" s="272">
        <f>T('Actividades Projecto'!F221)</f>
      </c>
      <c r="G111" s="132">
        <f>T('Actividades Projecto'!G221)</f>
      </c>
      <c r="H111" s="142">
        <f>T('Actividades Projecto'!H221)</f>
      </c>
      <c r="I111" s="277">
        <f t="shared" si="9"/>
      </c>
      <c r="J111" s="272">
        <f>T('Actividades Projecto'!F240)</f>
      </c>
      <c r="K111" s="132">
        <f>T('Actividades Projecto'!G240)</f>
      </c>
      <c r="L111" s="142">
        <f>T('Actividades Projecto'!H240)</f>
      </c>
    </row>
    <row r="112" spans="2:12" ht="16.5" customHeight="1">
      <c r="B112" s="575"/>
      <c r="C112" s="576"/>
      <c r="D112" s="577"/>
      <c r="E112" s="276">
        <f t="shared" si="8"/>
      </c>
      <c r="F112" s="273">
        <f>T('Actividades Projecto'!F222)</f>
      </c>
      <c r="G112" s="151">
        <f>T('Actividades Projecto'!G222)</f>
      </c>
      <c r="H112" s="152">
        <f>T('Actividades Projecto'!H222)</f>
      </c>
      <c r="I112" s="276">
        <f t="shared" si="9"/>
      </c>
      <c r="J112" s="273">
        <f>T('Actividades Projecto'!F241)</f>
      </c>
      <c r="K112" s="151">
        <f>T('Actividades Projecto'!G241)</f>
      </c>
      <c r="L112" s="152">
        <f>T('Actividades Projecto'!H241)</f>
      </c>
    </row>
    <row r="113" spans="2:12" ht="12.75">
      <c r="B113" s="566" t="s">
        <v>152</v>
      </c>
      <c r="C113" s="567"/>
      <c r="D113" s="568"/>
      <c r="E113" s="134"/>
      <c r="F113" s="136" t="s">
        <v>7</v>
      </c>
      <c r="G113" s="136" t="s">
        <v>8</v>
      </c>
      <c r="H113" s="136" t="s">
        <v>9</v>
      </c>
      <c r="I113" s="134"/>
      <c r="J113" s="133" t="s">
        <v>7</v>
      </c>
      <c r="K113" s="136" t="s">
        <v>8</v>
      </c>
      <c r="L113" s="136" t="s">
        <v>9</v>
      </c>
    </row>
    <row r="114" spans="2:12" ht="16.5" customHeight="1">
      <c r="B114" s="569">
        <f>T('Actividades Projecto'!B247)</f>
      </c>
      <c r="C114" s="570"/>
      <c r="D114" s="571"/>
      <c r="E114" s="274" t="str">
        <f aca="true" t="shared" si="10" ref="E114:E128">E18</f>
        <v>Águas superficiais</v>
      </c>
      <c r="F114" s="271">
        <f>T('Actividades Projecto'!F247)</f>
      </c>
      <c r="G114" s="135">
        <f>T('Actividades Projecto'!G247)</f>
      </c>
      <c r="H114" s="143">
        <f>T('Actividades Projecto'!H247)</f>
      </c>
      <c r="I114" s="274" t="str">
        <f aca="true" t="shared" si="11" ref="I114:I128">I18</f>
        <v>Águas superficiais</v>
      </c>
      <c r="J114" s="271">
        <f>T('Actividades Projecto'!F266)</f>
      </c>
      <c r="K114" s="135">
        <f>T('Actividades Projecto'!G266)</f>
      </c>
      <c r="L114" s="143">
        <f>T('Actividades Projecto'!H266)</f>
      </c>
    </row>
    <row r="115" spans="2:12" ht="16.5" customHeight="1">
      <c r="B115" s="572"/>
      <c r="C115" s="573"/>
      <c r="D115" s="574"/>
      <c r="E115" s="277" t="str">
        <f t="shared" si="10"/>
        <v>Terreno para agricultura</v>
      </c>
      <c r="F115" s="272">
        <f>T('Actividades Projecto'!F248)</f>
      </c>
      <c r="G115" s="132">
        <f>T('Actividades Projecto'!G248)</f>
      </c>
      <c r="H115" s="142">
        <f>T('Actividades Projecto'!H248)</f>
      </c>
      <c r="I115" s="277" t="str">
        <f t="shared" si="11"/>
        <v>Terreno para agricultura</v>
      </c>
      <c r="J115" s="272">
        <f>T('Actividades Projecto'!F267)</f>
      </c>
      <c r="K115" s="132">
        <f>T('Actividades Projecto'!G267)</f>
      </c>
      <c r="L115" s="142">
        <f>T('Actividades Projecto'!H267)</f>
      </c>
    </row>
    <row r="116" spans="2:12" ht="16.5" customHeight="1">
      <c r="B116" s="572"/>
      <c r="C116" s="573"/>
      <c r="D116" s="574"/>
      <c r="E116" s="275">
        <f t="shared" si="10"/>
      </c>
      <c r="F116" s="272">
        <f>T('Actividades Projecto'!F249)</f>
      </c>
      <c r="G116" s="132">
        <f>T('Actividades Projecto'!G249)</f>
      </c>
      <c r="H116" s="143">
        <f>T('Actividades Projecto'!H249)</f>
      </c>
      <c r="I116" s="275" t="str">
        <f t="shared" si="11"/>
        <v>Árvores</v>
      </c>
      <c r="J116" s="272">
        <f>T('Actividades Projecto'!F268)</f>
      </c>
      <c r="K116" s="132">
        <f>T('Actividades Projecto'!G268)</f>
      </c>
      <c r="L116" s="143">
        <f>T('Actividades Projecto'!H268)</f>
      </c>
    </row>
    <row r="117" spans="2:12" ht="16.5" customHeight="1">
      <c r="B117" s="572"/>
      <c r="C117" s="573"/>
      <c r="D117" s="574"/>
      <c r="E117" s="277">
        <f t="shared" si="10"/>
      </c>
      <c r="F117" s="272">
        <f>T('Actividades Projecto'!F250)</f>
      </c>
      <c r="G117" s="132">
        <f>T('Actividades Projecto'!G250)</f>
      </c>
      <c r="H117" s="142">
        <f>T('Actividades Projecto'!H250)</f>
      </c>
      <c r="I117" s="277" t="str">
        <f t="shared" si="11"/>
        <v>Bicicletas</v>
      </c>
      <c r="J117" s="272">
        <f>T('Actividades Projecto'!F269)</f>
      </c>
      <c r="K117" s="132">
        <f>T('Actividades Projecto'!G269)</f>
      </c>
      <c r="L117" s="142">
        <f>T('Actividades Projecto'!H269)</f>
      </c>
    </row>
    <row r="118" spans="2:12" ht="16.5" customHeight="1">
      <c r="B118" s="572"/>
      <c r="C118" s="573"/>
      <c r="D118" s="574"/>
      <c r="E118" s="277" t="str">
        <f t="shared" si="10"/>
        <v>Infra-estruturas de irrigação</v>
      </c>
      <c r="F118" s="272">
        <f>T('Actividades Projecto'!F251)</f>
      </c>
      <c r="G118" s="132">
        <f>T('Actividades Projecto'!G251)</f>
      </c>
      <c r="H118" s="142">
        <f>T('Actividades Projecto'!H251)</f>
      </c>
      <c r="I118" s="277" t="str">
        <f t="shared" si="11"/>
        <v>Infra-estruturas de irrigação</v>
      </c>
      <c r="J118" s="272">
        <f>T('Actividades Projecto'!F270)</f>
      </c>
      <c r="K118" s="132">
        <f>T('Actividades Projecto'!G270)</f>
      </c>
      <c r="L118" s="142">
        <f>T('Actividades Projecto'!H270)</f>
      </c>
    </row>
    <row r="119" spans="2:12" ht="16.5" customHeight="1">
      <c r="B119" s="572"/>
      <c r="C119" s="573"/>
      <c r="D119" s="574"/>
      <c r="E119" s="277">
        <f t="shared" si="10"/>
      </c>
      <c r="F119" s="272">
        <f>T('Actividades Projecto'!F252)</f>
      </c>
      <c r="G119" s="132">
        <f>T('Actividades Projecto'!G252)</f>
      </c>
      <c r="H119" s="142">
        <f>T('Actividades Projecto'!H252)</f>
      </c>
      <c r="I119" s="277">
        <f t="shared" si="11"/>
      </c>
      <c r="J119" s="272">
        <f>T('Actividades Projecto'!F271)</f>
      </c>
      <c r="K119" s="132">
        <f>T('Actividades Projecto'!G271)</f>
      </c>
      <c r="L119" s="142">
        <f>T('Actividades Projecto'!H271)</f>
      </c>
    </row>
    <row r="120" spans="2:12" ht="16.5" customHeight="1">
      <c r="B120" s="572"/>
      <c r="C120" s="573"/>
      <c r="D120" s="574"/>
      <c r="E120" s="277">
        <f t="shared" si="10"/>
      </c>
      <c r="F120" s="272">
        <f>T('Actividades Projecto'!F253)</f>
      </c>
      <c r="G120" s="132">
        <f>T('Actividades Projecto'!G253)</f>
      </c>
      <c r="H120" s="142">
        <f>T('Actividades Projecto'!H253)</f>
      </c>
      <c r="I120" s="277">
        <f t="shared" si="11"/>
      </c>
      <c r="J120" s="272">
        <f>T('Actividades Projecto'!F272)</f>
      </c>
      <c r="K120" s="132">
        <f>T('Actividades Projecto'!G272)</f>
      </c>
      <c r="L120" s="142">
        <f>T('Actividades Projecto'!H272)</f>
      </c>
    </row>
    <row r="121" spans="2:12" ht="16.5" customHeight="1">
      <c r="B121" s="572"/>
      <c r="C121" s="573"/>
      <c r="D121" s="574"/>
      <c r="E121" s="275">
        <f t="shared" si="10"/>
      </c>
      <c r="F121" s="272">
        <f>T('Actividades Projecto'!F254)</f>
      </c>
      <c r="G121" s="132">
        <f>T('Actividades Projecto'!G254)</f>
      </c>
      <c r="H121" s="142">
        <f>T('Actividades Projecto'!H254)</f>
      </c>
      <c r="I121" s="275">
        <f t="shared" si="11"/>
      </c>
      <c r="J121" s="272">
        <f>T('Actividades Projecto'!F273)</f>
      </c>
      <c r="K121" s="132">
        <f>T('Actividades Projecto'!G273)</f>
      </c>
      <c r="L121" s="142">
        <f>T('Actividades Projecto'!H273)</f>
      </c>
    </row>
    <row r="122" spans="2:12" ht="16.5" customHeight="1">
      <c r="B122" s="572"/>
      <c r="C122" s="573"/>
      <c r="D122" s="574"/>
      <c r="E122" s="277">
        <f t="shared" si="10"/>
      </c>
      <c r="F122" s="272">
        <f>T('Actividades Projecto'!F255)</f>
      </c>
      <c r="G122" s="132">
        <f>T('Actividades Projecto'!G255)</f>
      </c>
      <c r="H122" s="142">
        <f>T('Actividades Projecto'!H255)</f>
      </c>
      <c r="I122" s="277">
        <f t="shared" si="11"/>
      </c>
      <c r="J122" s="272">
        <f>T('Actividades Projecto'!F274)</f>
      </c>
      <c r="K122" s="132">
        <f>T('Actividades Projecto'!G274)</f>
      </c>
      <c r="L122" s="142">
        <f>T('Actividades Projecto'!H274)</f>
      </c>
    </row>
    <row r="123" spans="2:12" ht="16.5" customHeight="1">
      <c r="B123" s="572"/>
      <c r="C123" s="573"/>
      <c r="D123" s="574"/>
      <c r="E123" s="277" t="str">
        <f t="shared" si="10"/>
        <v>Boa saude</v>
      </c>
      <c r="F123" s="272">
        <f>T('Actividades Projecto'!F256)</f>
      </c>
      <c r="G123" s="132">
        <f>T('Actividades Projecto'!G256)</f>
      </c>
      <c r="H123" s="142">
        <f>T('Actividades Projecto'!H256)</f>
      </c>
      <c r="I123" s="277">
        <f t="shared" si="11"/>
      </c>
      <c r="J123" s="272">
        <f>T('Actividades Projecto'!F275)</f>
      </c>
      <c r="K123" s="132">
        <f>T('Actividades Projecto'!G275)</f>
      </c>
      <c r="L123" s="142">
        <f>T('Actividades Projecto'!H275)</f>
      </c>
    </row>
    <row r="124" spans="2:12" ht="16.5" customHeight="1">
      <c r="B124" s="572"/>
      <c r="C124" s="573"/>
      <c r="D124" s="574"/>
      <c r="E124" s="277">
        <f t="shared" si="10"/>
      </c>
      <c r="F124" s="272">
        <f>T('Actividades Projecto'!F257)</f>
      </c>
      <c r="G124" s="132">
        <f>T('Actividades Projecto'!G257)</f>
      </c>
      <c r="H124" s="142">
        <f>T('Actividades Projecto'!H257)</f>
      </c>
      <c r="I124" s="277">
        <f t="shared" si="11"/>
      </c>
      <c r="J124" s="272">
        <f>T('Actividades Projecto'!F276)</f>
      </c>
      <c r="K124" s="132">
        <f>T('Actividades Projecto'!G276)</f>
      </c>
      <c r="L124" s="142">
        <f>T('Actividades Projecto'!H276)</f>
      </c>
    </row>
    <row r="125" spans="2:12" ht="16.5" customHeight="1">
      <c r="B125" s="572"/>
      <c r="C125" s="573"/>
      <c r="D125" s="574"/>
      <c r="E125" s="277">
        <f t="shared" si="10"/>
      </c>
      <c r="F125" s="272">
        <f>T('Actividades Projecto'!F258)</f>
      </c>
      <c r="G125" s="132">
        <f>T('Actividades Projecto'!G258)</f>
      </c>
      <c r="H125" s="142">
        <f>T('Actividades Projecto'!H258)</f>
      </c>
      <c r="I125" s="277">
        <f t="shared" si="11"/>
      </c>
      <c r="J125" s="272">
        <f>T('Actividades Projecto'!F277)</f>
      </c>
      <c r="K125" s="132">
        <f>T('Actividades Projecto'!G277)</f>
      </c>
      <c r="L125" s="142">
        <f>T('Actividades Projecto'!H277)</f>
      </c>
    </row>
    <row r="126" spans="2:12" ht="16.5" customHeight="1">
      <c r="B126" s="572"/>
      <c r="C126" s="573"/>
      <c r="D126" s="574"/>
      <c r="E126" s="275">
        <f t="shared" si="10"/>
      </c>
      <c r="F126" s="272">
        <f>T('Actividades Projecto'!F259)</f>
      </c>
      <c r="G126" s="132">
        <f>T('Actividades Projecto'!G259)</f>
      </c>
      <c r="H126" s="142">
        <f>T('Actividades Projecto'!H259)</f>
      </c>
      <c r="I126" s="275">
        <f t="shared" si="11"/>
      </c>
      <c r="J126" s="272">
        <f>T('Actividades Projecto'!F278)</f>
      </c>
      <c r="K126" s="132">
        <f>T('Actividades Projecto'!G278)</f>
      </c>
      <c r="L126" s="142">
        <f>T('Actividades Projecto'!H278)</f>
      </c>
    </row>
    <row r="127" spans="2:12" ht="16.5" customHeight="1">
      <c r="B127" s="572"/>
      <c r="C127" s="573"/>
      <c r="D127" s="574"/>
      <c r="E127" s="277">
        <f t="shared" si="10"/>
      </c>
      <c r="F127" s="272">
        <f>T('Actividades Projecto'!F260)</f>
      </c>
      <c r="G127" s="132">
        <f>T('Actividades Projecto'!G260)</f>
      </c>
      <c r="H127" s="142">
        <f>T('Actividades Projecto'!H260)</f>
      </c>
      <c r="I127" s="277">
        <f t="shared" si="11"/>
      </c>
      <c r="J127" s="272">
        <f>T('Actividades Projecto'!F279)</f>
      </c>
      <c r="K127" s="132">
        <f>T('Actividades Projecto'!G279)</f>
      </c>
      <c r="L127" s="142">
        <f>T('Actividades Projecto'!H279)</f>
      </c>
    </row>
    <row r="128" spans="2:12" ht="16.5" customHeight="1">
      <c r="B128" s="575"/>
      <c r="C128" s="576"/>
      <c r="D128" s="577"/>
      <c r="E128" s="276">
        <f t="shared" si="10"/>
      </c>
      <c r="F128" s="273">
        <f>T('Actividades Projecto'!F261)</f>
      </c>
      <c r="G128" s="151">
        <f>T('Actividades Projecto'!G261)</f>
      </c>
      <c r="H128" s="152">
        <f>T('Actividades Projecto'!H261)</f>
      </c>
      <c r="I128" s="276">
        <f t="shared" si="11"/>
      </c>
      <c r="J128" s="273">
        <f>T('Actividades Projecto'!F280)</f>
      </c>
      <c r="K128" s="151">
        <f>T('Actividades Projecto'!G280)</f>
      </c>
      <c r="L128" s="152">
        <f>T('Actividades Projecto'!H280)</f>
      </c>
    </row>
    <row r="129" spans="2:12" ht="12.75">
      <c r="B129" s="566" t="s">
        <v>153</v>
      </c>
      <c r="C129" s="567"/>
      <c r="D129" s="568"/>
      <c r="E129" s="134"/>
      <c r="F129" s="136" t="s">
        <v>7</v>
      </c>
      <c r="G129" s="136" t="s">
        <v>8</v>
      </c>
      <c r="H129" s="136" t="s">
        <v>9</v>
      </c>
      <c r="I129" s="134"/>
      <c r="J129" s="133" t="s">
        <v>7</v>
      </c>
      <c r="K129" s="136" t="s">
        <v>8</v>
      </c>
      <c r="L129" s="136" t="s">
        <v>9</v>
      </c>
    </row>
    <row r="130" spans="2:12" ht="16.5" customHeight="1">
      <c r="B130" s="569">
        <f>T('Actividades Projecto'!B286)</f>
      </c>
      <c r="C130" s="570"/>
      <c r="D130" s="571"/>
      <c r="E130" s="274" t="str">
        <f aca="true" t="shared" si="12" ref="E130:E144">E18</f>
        <v>Águas superficiais</v>
      </c>
      <c r="F130" s="271">
        <f>T('Actividades Projecto'!F286)</f>
      </c>
      <c r="G130" s="135">
        <f>T('Actividades Projecto'!G286)</f>
      </c>
      <c r="H130" s="143">
        <f>T('Actividades Projecto'!H286)</f>
      </c>
      <c r="I130" s="274" t="str">
        <f aca="true" t="shared" si="13" ref="I130:I144">I18</f>
        <v>Águas superficiais</v>
      </c>
      <c r="J130" s="271">
        <f>T('Actividades Projecto'!F305)</f>
      </c>
      <c r="K130" s="135">
        <f>T('Actividades Projecto'!G305)</f>
      </c>
      <c r="L130" s="143">
        <f>T('Actividades Projecto'!H305)</f>
      </c>
    </row>
    <row r="131" spans="2:12" ht="16.5" customHeight="1">
      <c r="B131" s="572"/>
      <c r="C131" s="573"/>
      <c r="D131" s="574"/>
      <c r="E131" s="277" t="str">
        <f t="shared" si="12"/>
        <v>Terreno para agricultura</v>
      </c>
      <c r="F131" s="272">
        <f>T('Actividades Projecto'!F287)</f>
      </c>
      <c r="G131" s="132">
        <f>T('Actividades Projecto'!G287)</f>
      </c>
      <c r="H131" s="142">
        <f>T('Actividades Projecto'!H287)</f>
      </c>
      <c r="I131" s="277" t="str">
        <f t="shared" si="13"/>
        <v>Terreno para agricultura</v>
      </c>
      <c r="J131" s="272">
        <f>T('Actividades Projecto'!F306)</f>
      </c>
      <c r="K131" s="132">
        <f>T('Actividades Projecto'!G306)</f>
      </c>
      <c r="L131" s="142">
        <f>T('Actividades Projecto'!H306)</f>
      </c>
    </row>
    <row r="132" spans="2:12" ht="16.5" customHeight="1">
      <c r="B132" s="572"/>
      <c r="C132" s="573"/>
      <c r="D132" s="574"/>
      <c r="E132" s="275">
        <f t="shared" si="12"/>
      </c>
      <c r="F132" s="272">
        <f>T('Actividades Projecto'!F288)</f>
      </c>
      <c r="G132" s="132">
        <f>T('Actividades Projecto'!G288)</f>
      </c>
      <c r="H132" s="143">
        <f>T('Actividades Projecto'!H288)</f>
      </c>
      <c r="I132" s="275" t="str">
        <f t="shared" si="13"/>
        <v>Árvores</v>
      </c>
      <c r="J132" s="272">
        <f>T('Actividades Projecto'!F307)</f>
      </c>
      <c r="K132" s="132">
        <f>T('Actividades Projecto'!G307)</f>
      </c>
      <c r="L132" s="143">
        <f>T('Actividades Projecto'!H307)</f>
      </c>
    </row>
    <row r="133" spans="2:12" ht="16.5" customHeight="1">
      <c r="B133" s="572"/>
      <c r="C133" s="573"/>
      <c r="D133" s="574"/>
      <c r="E133" s="277">
        <f t="shared" si="12"/>
      </c>
      <c r="F133" s="272">
        <f>T('Actividades Projecto'!F289)</f>
      </c>
      <c r="G133" s="132">
        <f>T('Actividades Projecto'!G289)</f>
      </c>
      <c r="H133" s="142">
        <f>T('Actividades Projecto'!H289)</f>
      </c>
      <c r="I133" s="277" t="str">
        <f t="shared" si="13"/>
        <v>Bicicletas</v>
      </c>
      <c r="J133" s="272">
        <f>T('Actividades Projecto'!F308)</f>
      </c>
      <c r="K133" s="132">
        <f>T('Actividades Projecto'!G308)</f>
      </c>
      <c r="L133" s="142">
        <f>T('Actividades Projecto'!H308)</f>
      </c>
    </row>
    <row r="134" spans="2:12" ht="16.5" customHeight="1">
      <c r="B134" s="572"/>
      <c r="C134" s="573"/>
      <c r="D134" s="574"/>
      <c r="E134" s="277" t="str">
        <f t="shared" si="12"/>
        <v>Infra-estruturas de irrigação</v>
      </c>
      <c r="F134" s="272">
        <f>T('Actividades Projecto'!F290)</f>
      </c>
      <c r="G134" s="132">
        <f>T('Actividades Projecto'!G290)</f>
      </c>
      <c r="H134" s="142">
        <f>T('Actividades Projecto'!H290)</f>
      </c>
      <c r="I134" s="277" t="str">
        <f t="shared" si="13"/>
        <v>Infra-estruturas de irrigação</v>
      </c>
      <c r="J134" s="272">
        <f>T('Actividades Projecto'!F309)</f>
      </c>
      <c r="K134" s="132">
        <f>T('Actividades Projecto'!G309)</f>
      </c>
      <c r="L134" s="142">
        <f>T('Actividades Projecto'!H309)</f>
      </c>
    </row>
    <row r="135" spans="2:12" ht="16.5" customHeight="1">
      <c r="B135" s="572"/>
      <c r="C135" s="573"/>
      <c r="D135" s="574"/>
      <c r="E135" s="277">
        <f t="shared" si="12"/>
      </c>
      <c r="F135" s="272">
        <f>T('Actividades Projecto'!F291)</f>
      </c>
      <c r="G135" s="132">
        <f>T('Actividades Projecto'!G291)</f>
      </c>
      <c r="H135" s="142">
        <f>T('Actividades Projecto'!H291)</f>
      </c>
      <c r="I135" s="277">
        <f t="shared" si="13"/>
      </c>
      <c r="J135" s="272">
        <f>T('Actividades Projecto'!F310)</f>
      </c>
      <c r="K135" s="132">
        <f>T('Actividades Projecto'!G310)</f>
      </c>
      <c r="L135" s="142">
        <f>T('Actividades Projecto'!H310)</f>
      </c>
    </row>
    <row r="136" spans="2:12" ht="16.5" customHeight="1">
      <c r="B136" s="572"/>
      <c r="C136" s="573"/>
      <c r="D136" s="574"/>
      <c r="E136" s="277">
        <f t="shared" si="12"/>
      </c>
      <c r="F136" s="272">
        <f>T('Actividades Projecto'!F292)</f>
      </c>
      <c r="G136" s="132">
        <f>T('Actividades Projecto'!G292)</f>
      </c>
      <c r="H136" s="142">
        <f>T('Actividades Projecto'!H292)</f>
      </c>
      <c r="I136" s="277">
        <f t="shared" si="13"/>
      </c>
      <c r="J136" s="272">
        <f>T('Actividades Projecto'!F311)</f>
      </c>
      <c r="K136" s="132">
        <f>T('Actividades Projecto'!G311)</f>
      </c>
      <c r="L136" s="142">
        <f>T('Actividades Projecto'!H311)</f>
      </c>
    </row>
    <row r="137" spans="2:12" ht="16.5" customHeight="1">
      <c r="B137" s="572"/>
      <c r="C137" s="573"/>
      <c r="D137" s="574"/>
      <c r="E137" s="275">
        <f t="shared" si="12"/>
      </c>
      <c r="F137" s="272">
        <f>T('Actividades Projecto'!F293)</f>
      </c>
      <c r="G137" s="132">
        <f>T('Actividades Projecto'!G293)</f>
      </c>
      <c r="H137" s="142">
        <f>T('Actividades Projecto'!H293)</f>
      </c>
      <c r="I137" s="275">
        <f t="shared" si="13"/>
      </c>
      <c r="J137" s="272">
        <f>T('Actividades Projecto'!F312)</f>
      </c>
      <c r="K137" s="132">
        <f>T('Actividades Projecto'!G312)</f>
      </c>
      <c r="L137" s="142">
        <f>T('Actividades Projecto'!H312)</f>
      </c>
    </row>
    <row r="138" spans="2:12" ht="16.5" customHeight="1">
      <c r="B138" s="572"/>
      <c r="C138" s="573"/>
      <c r="D138" s="574"/>
      <c r="E138" s="277">
        <f t="shared" si="12"/>
      </c>
      <c r="F138" s="272">
        <f>T('Actividades Projecto'!F294)</f>
      </c>
      <c r="G138" s="132">
        <f>T('Actividades Projecto'!G294)</f>
      </c>
      <c r="H138" s="142">
        <f>T('Actividades Projecto'!H294)</f>
      </c>
      <c r="I138" s="277">
        <f t="shared" si="13"/>
      </c>
      <c r="J138" s="272">
        <f>T('Actividades Projecto'!F313)</f>
      </c>
      <c r="K138" s="132">
        <f>T('Actividades Projecto'!G313)</f>
      </c>
      <c r="L138" s="142">
        <f>T('Actividades Projecto'!H313)</f>
      </c>
    </row>
    <row r="139" spans="2:12" ht="16.5" customHeight="1">
      <c r="B139" s="572"/>
      <c r="C139" s="573"/>
      <c r="D139" s="574"/>
      <c r="E139" s="277" t="str">
        <f t="shared" si="12"/>
        <v>Boa saude</v>
      </c>
      <c r="F139" s="272">
        <f>T('Actividades Projecto'!F295)</f>
      </c>
      <c r="G139" s="132">
        <f>T('Actividades Projecto'!G295)</f>
      </c>
      <c r="H139" s="142">
        <f>T('Actividades Projecto'!H295)</f>
      </c>
      <c r="I139" s="277">
        <f t="shared" si="13"/>
      </c>
      <c r="J139" s="272">
        <f>T('Actividades Projecto'!F314)</f>
      </c>
      <c r="K139" s="132">
        <f>T('Actividades Projecto'!G314)</f>
      </c>
      <c r="L139" s="142">
        <f>T('Actividades Projecto'!H314)</f>
      </c>
    </row>
    <row r="140" spans="2:12" ht="16.5" customHeight="1">
      <c r="B140" s="572"/>
      <c r="C140" s="573"/>
      <c r="D140" s="574"/>
      <c r="E140" s="277">
        <f t="shared" si="12"/>
      </c>
      <c r="F140" s="272">
        <f>T('Actividades Projecto'!F296)</f>
      </c>
      <c r="G140" s="132">
        <f>T('Actividades Projecto'!G296)</f>
      </c>
      <c r="H140" s="142">
        <f>T('Actividades Projecto'!H296)</f>
      </c>
      <c r="I140" s="277">
        <f t="shared" si="13"/>
      </c>
      <c r="J140" s="272">
        <f>T('Actividades Projecto'!F315)</f>
      </c>
      <c r="K140" s="132">
        <f>T('Actividades Projecto'!G315)</f>
      </c>
      <c r="L140" s="142">
        <f>T('Actividades Projecto'!H315)</f>
      </c>
    </row>
    <row r="141" spans="2:12" ht="16.5" customHeight="1">
      <c r="B141" s="572"/>
      <c r="C141" s="573"/>
      <c r="D141" s="574"/>
      <c r="E141" s="277">
        <f t="shared" si="12"/>
      </c>
      <c r="F141" s="272">
        <f>T('Actividades Projecto'!F297)</f>
      </c>
      <c r="G141" s="132">
        <f>T('Actividades Projecto'!G297)</f>
      </c>
      <c r="H141" s="142">
        <f>T('Actividades Projecto'!H297)</f>
      </c>
      <c r="I141" s="277">
        <f t="shared" si="13"/>
      </c>
      <c r="J141" s="272">
        <f>T('Actividades Projecto'!F316)</f>
      </c>
      <c r="K141" s="132">
        <f>T('Actividades Projecto'!G316)</f>
      </c>
      <c r="L141" s="142">
        <f>T('Actividades Projecto'!H316)</f>
      </c>
    </row>
    <row r="142" spans="2:12" ht="16.5" customHeight="1">
      <c r="B142" s="572"/>
      <c r="C142" s="573"/>
      <c r="D142" s="574"/>
      <c r="E142" s="275">
        <f t="shared" si="12"/>
      </c>
      <c r="F142" s="272">
        <f>T('Actividades Projecto'!F298)</f>
      </c>
      <c r="G142" s="132">
        <f>T('Actividades Projecto'!G298)</f>
      </c>
      <c r="H142" s="142">
        <f>T('Actividades Projecto'!H298)</f>
      </c>
      <c r="I142" s="275">
        <f t="shared" si="13"/>
      </c>
      <c r="J142" s="272">
        <f>T('Actividades Projecto'!F317)</f>
      </c>
      <c r="K142" s="132">
        <f>T('Actividades Projecto'!G317)</f>
      </c>
      <c r="L142" s="142">
        <f>T('Actividades Projecto'!H317)</f>
      </c>
    </row>
    <row r="143" spans="2:12" ht="16.5" customHeight="1">
      <c r="B143" s="572"/>
      <c r="C143" s="573"/>
      <c r="D143" s="574"/>
      <c r="E143" s="277">
        <f t="shared" si="12"/>
      </c>
      <c r="F143" s="272">
        <f>T('Actividades Projecto'!F299)</f>
      </c>
      <c r="G143" s="132">
        <f>T('Actividades Projecto'!G299)</f>
      </c>
      <c r="H143" s="142">
        <f>T('Actividades Projecto'!H299)</f>
      </c>
      <c r="I143" s="277">
        <f t="shared" si="13"/>
      </c>
      <c r="J143" s="272">
        <f>T('Actividades Projecto'!F318)</f>
      </c>
      <c r="K143" s="132">
        <f>T('Actividades Projecto'!G318)</f>
      </c>
      <c r="L143" s="142">
        <f>T('Actividades Projecto'!H318)</f>
      </c>
    </row>
    <row r="144" spans="2:12" ht="16.5" customHeight="1">
      <c r="B144" s="575"/>
      <c r="C144" s="576"/>
      <c r="D144" s="577"/>
      <c r="E144" s="276">
        <f t="shared" si="12"/>
      </c>
      <c r="F144" s="273">
        <f>T('Actividades Projecto'!F300)</f>
      </c>
      <c r="G144" s="151">
        <f>T('Actividades Projecto'!G300)</f>
      </c>
      <c r="H144" s="152">
        <f>T('Actividades Projecto'!H300)</f>
      </c>
      <c r="I144" s="276">
        <f t="shared" si="13"/>
      </c>
      <c r="J144" s="273">
        <f>T('Actividades Projecto'!F319)</f>
      </c>
      <c r="K144" s="151">
        <f>T('Actividades Projecto'!G319)</f>
      </c>
      <c r="L144" s="152">
        <f>T('Actividades Projecto'!H319)</f>
      </c>
    </row>
    <row r="145" spans="2:12" ht="12.75">
      <c r="B145" s="566" t="s">
        <v>154</v>
      </c>
      <c r="C145" s="567"/>
      <c r="D145" s="568"/>
      <c r="E145" s="134"/>
      <c r="F145" s="136" t="s">
        <v>7</v>
      </c>
      <c r="G145" s="136" t="s">
        <v>8</v>
      </c>
      <c r="H145" s="136" t="s">
        <v>9</v>
      </c>
      <c r="I145" s="134"/>
      <c r="J145" s="133" t="s">
        <v>7</v>
      </c>
      <c r="K145" s="136" t="s">
        <v>8</v>
      </c>
      <c r="L145" s="136" t="s">
        <v>9</v>
      </c>
    </row>
    <row r="146" spans="2:12" ht="16.5" customHeight="1">
      <c r="B146" s="569">
        <f>T('Actividades Projecto'!B325)</f>
      </c>
      <c r="C146" s="570"/>
      <c r="D146" s="571"/>
      <c r="E146" s="274" t="str">
        <f aca="true" t="shared" si="14" ref="E146:E160">E18</f>
        <v>Águas superficiais</v>
      </c>
      <c r="F146" s="271">
        <f>T('Actividades Projecto'!F325)</f>
      </c>
      <c r="G146" s="135">
        <f>T('Actividades Projecto'!G325)</f>
      </c>
      <c r="H146" s="143">
        <f>T('Actividades Projecto'!H325)</f>
      </c>
      <c r="I146" s="274" t="str">
        <f aca="true" t="shared" si="15" ref="I146:I160">I18</f>
        <v>Águas superficiais</v>
      </c>
      <c r="J146" s="271">
        <f>T('Actividades Projecto'!F344)</f>
      </c>
      <c r="K146" s="135">
        <f>T('Actividades Projecto'!G344)</f>
      </c>
      <c r="L146" s="143">
        <f>T('Actividades Projecto'!H344)</f>
      </c>
    </row>
    <row r="147" spans="2:12" ht="16.5" customHeight="1">
      <c r="B147" s="572"/>
      <c r="C147" s="573"/>
      <c r="D147" s="574"/>
      <c r="E147" s="277" t="str">
        <f t="shared" si="14"/>
        <v>Terreno para agricultura</v>
      </c>
      <c r="F147" s="272">
        <f>T('Actividades Projecto'!F326)</f>
      </c>
      <c r="G147" s="132">
        <f>T('Actividades Projecto'!G326)</f>
      </c>
      <c r="H147" s="142">
        <f>T('Actividades Projecto'!H326)</f>
      </c>
      <c r="I147" s="277" t="str">
        <f t="shared" si="15"/>
        <v>Terreno para agricultura</v>
      </c>
      <c r="J147" s="272">
        <f>T('Actividades Projecto'!F345)</f>
      </c>
      <c r="K147" s="132">
        <f>T('Actividades Projecto'!G345)</f>
      </c>
      <c r="L147" s="142">
        <f>T('Actividades Projecto'!H345)</f>
      </c>
    </row>
    <row r="148" spans="2:12" ht="16.5" customHeight="1">
      <c r="B148" s="572"/>
      <c r="C148" s="573"/>
      <c r="D148" s="574"/>
      <c r="E148" s="275">
        <f t="shared" si="14"/>
      </c>
      <c r="F148" s="272">
        <f>T('Actividades Projecto'!F327)</f>
      </c>
      <c r="G148" s="132">
        <f>T('Actividades Projecto'!G327)</f>
      </c>
      <c r="H148" s="143">
        <f>T('Actividades Projecto'!H327)</f>
      </c>
      <c r="I148" s="275" t="str">
        <f t="shared" si="15"/>
        <v>Árvores</v>
      </c>
      <c r="J148" s="272">
        <f>T('Actividades Projecto'!F346)</f>
      </c>
      <c r="K148" s="132">
        <f>T('Actividades Projecto'!G346)</f>
      </c>
      <c r="L148" s="143">
        <f>T('Actividades Projecto'!H346)</f>
      </c>
    </row>
    <row r="149" spans="2:12" ht="16.5" customHeight="1">
      <c r="B149" s="572"/>
      <c r="C149" s="573"/>
      <c r="D149" s="574"/>
      <c r="E149" s="277">
        <f t="shared" si="14"/>
      </c>
      <c r="F149" s="272">
        <f>T('Actividades Projecto'!F328)</f>
      </c>
      <c r="G149" s="132">
        <f>T('Actividades Projecto'!G328)</f>
      </c>
      <c r="H149" s="142">
        <f>T('Actividades Projecto'!H328)</f>
      </c>
      <c r="I149" s="277" t="str">
        <f t="shared" si="15"/>
        <v>Bicicletas</v>
      </c>
      <c r="J149" s="272">
        <f>T('Actividades Projecto'!F347)</f>
      </c>
      <c r="K149" s="132">
        <f>T('Actividades Projecto'!G347)</f>
      </c>
      <c r="L149" s="142">
        <f>T('Actividades Projecto'!H347)</f>
      </c>
    </row>
    <row r="150" spans="2:12" ht="16.5" customHeight="1">
      <c r="B150" s="572"/>
      <c r="C150" s="573"/>
      <c r="D150" s="574"/>
      <c r="E150" s="277" t="str">
        <f t="shared" si="14"/>
        <v>Infra-estruturas de irrigação</v>
      </c>
      <c r="F150" s="272">
        <f>T('Actividades Projecto'!F329)</f>
      </c>
      <c r="G150" s="132">
        <f>T('Actividades Projecto'!G329)</f>
      </c>
      <c r="H150" s="142">
        <f>T('Actividades Projecto'!H329)</f>
      </c>
      <c r="I150" s="277" t="str">
        <f t="shared" si="15"/>
        <v>Infra-estruturas de irrigação</v>
      </c>
      <c r="J150" s="272">
        <f>T('Actividades Projecto'!F348)</f>
      </c>
      <c r="K150" s="132">
        <f>T('Actividades Projecto'!G348)</f>
      </c>
      <c r="L150" s="142">
        <f>T('Actividades Projecto'!H348)</f>
      </c>
    </row>
    <row r="151" spans="2:12" ht="16.5" customHeight="1">
      <c r="B151" s="572"/>
      <c r="C151" s="573"/>
      <c r="D151" s="574"/>
      <c r="E151" s="277">
        <f t="shared" si="14"/>
      </c>
      <c r="F151" s="272">
        <f>T('Actividades Projecto'!F330)</f>
      </c>
      <c r="G151" s="132">
        <f>T('Actividades Projecto'!G330)</f>
      </c>
      <c r="H151" s="142">
        <f>T('Actividades Projecto'!H330)</f>
      </c>
      <c r="I151" s="277">
        <f t="shared" si="15"/>
      </c>
      <c r="J151" s="272">
        <f>T('Actividades Projecto'!F349)</f>
      </c>
      <c r="K151" s="132">
        <f>T('Actividades Projecto'!G349)</f>
      </c>
      <c r="L151" s="142">
        <f>T('Actividades Projecto'!H349)</f>
      </c>
    </row>
    <row r="152" spans="2:12" ht="16.5" customHeight="1">
      <c r="B152" s="572"/>
      <c r="C152" s="573"/>
      <c r="D152" s="574"/>
      <c r="E152" s="277">
        <f t="shared" si="14"/>
      </c>
      <c r="F152" s="272">
        <f>T('Actividades Projecto'!F331)</f>
      </c>
      <c r="G152" s="132">
        <f>T('Actividades Projecto'!G331)</f>
      </c>
      <c r="H152" s="142">
        <f>T('Actividades Projecto'!H331)</f>
      </c>
      <c r="I152" s="277">
        <f t="shared" si="15"/>
      </c>
      <c r="J152" s="272">
        <f>T('Actividades Projecto'!F350)</f>
      </c>
      <c r="K152" s="132">
        <f>T('Actividades Projecto'!G350)</f>
      </c>
      <c r="L152" s="142">
        <f>T('Actividades Projecto'!H350)</f>
      </c>
    </row>
    <row r="153" spans="2:12" ht="16.5" customHeight="1">
      <c r="B153" s="572"/>
      <c r="C153" s="573"/>
      <c r="D153" s="574"/>
      <c r="E153" s="275">
        <f t="shared" si="14"/>
      </c>
      <c r="F153" s="272">
        <f>T('Actividades Projecto'!F332)</f>
      </c>
      <c r="G153" s="132">
        <f>T('Actividades Projecto'!G332)</f>
      </c>
      <c r="H153" s="142">
        <f>T('Actividades Projecto'!H332)</f>
      </c>
      <c r="I153" s="275">
        <f t="shared" si="15"/>
      </c>
      <c r="J153" s="272">
        <f>T('Actividades Projecto'!F351)</f>
      </c>
      <c r="K153" s="132">
        <f>T('Actividades Projecto'!G351)</f>
      </c>
      <c r="L153" s="142">
        <f>T('Actividades Projecto'!H351)</f>
      </c>
    </row>
    <row r="154" spans="2:12" ht="16.5" customHeight="1">
      <c r="B154" s="572"/>
      <c r="C154" s="573"/>
      <c r="D154" s="574"/>
      <c r="E154" s="277">
        <f t="shared" si="14"/>
      </c>
      <c r="F154" s="272">
        <f>T('Actividades Projecto'!F333)</f>
      </c>
      <c r="G154" s="132">
        <f>T('Actividades Projecto'!G333)</f>
      </c>
      <c r="H154" s="142">
        <f>T('Actividades Projecto'!H333)</f>
      </c>
      <c r="I154" s="277">
        <f t="shared" si="15"/>
      </c>
      <c r="J154" s="272">
        <f>T('Actividades Projecto'!F352)</f>
      </c>
      <c r="K154" s="132">
        <f>T('Actividades Projecto'!G352)</f>
      </c>
      <c r="L154" s="142">
        <f>T('Actividades Projecto'!H352)</f>
      </c>
    </row>
    <row r="155" spans="2:12" ht="16.5" customHeight="1">
      <c r="B155" s="572"/>
      <c r="C155" s="573"/>
      <c r="D155" s="574"/>
      <c r="E155" s="277" t="str">
        <f t="shared" si="14"/>
        <v>Boa saude</v>
      </c>
      <c r="F155" s="272">
        <f>T('Actividades Projecto'!F334)</f>
      </c>
      <c r="G155" s="132">
        <f>T('Actividades Projecto'!G334)</f>
      </c>
      <c r="H155" s="142">
        <f>T('Actividades Projecto'!H334)</f>
      </c>
      <c r="I155" s="277">
        <f t="shared" si="15"/>
      </c>
      <c r="J155" s="272">
        <f>T('Actividades Projecto'!F353)</f>
      </c>
      <c r="K155" s="132">
        <f>T('Actividades Projecto'!G353)</f>
      </c>
      <c r="L155" s="142">
        <f>T('Actividades Projecto'!H353)</f>
      </c>
    </row>
    <row r="156" spans="2:12" ht="16.5" customHeight="1">
      <c r="B156" s="572"/>
      <c r="C156" s="573"/>
      <c r="D156" s="574"/>
      <c r="E156" s="277">
        <f t="shared" si="14"/>
      </c>
      <c r="F156" s="272">
        <f>T('Actividades Projecto'!F335)</f>
      </c>
      <c r="G156" s="132">
        <f>T('Actividades Projecto'!G335)</f>
      </c>
      <c r="H156" s="142">
        <f>T('Actividades Projecto'!H335)</f>
      </c>
      <c r="I156" s="277">
        <f t="shared" si="15"/>
      </c>
      <c r="J156" s="272">
        <f>T('Actividades Projecto'!F354)</f>
      </c>
      <c r="K156" s="132">
        <f>T('Actividades Projecto'!G354)</f>
      </c>
      <c r="L156" s="142">
        <f>T('Actividades Projecto'!H354)</f>
      </c>
    </row>
    <row r="157" spans="2:12" ht="16.5" customHeight="1">
      <c r="B157" s="572"/>
      <c r="C157" s="573"/>
      <c r="D157" s="574"/>
      <c r="E157" s="277">
        <f t="shared" si="14"/>
      </c>
      <c r="F157" s="272">
        <f>T('Actividades Projecto'!F336)</f>
      </c>
      <c r="G157" s="132">
        <f>T('Actividades Projecto'!G336)</f>
      </c>
      <c r="H157" s="142">
        <f>T('Actividades Projecto'!H336)</f>
      </c>
      <c r="I157" s="277">
        <f t="shared" si="15"/>
      </c>
      <c r="J157" s="272">
        <f>T('Actividades Projecto'!F355)</f>
      </c>
      <c r="K157" s="132">
        <f>T('Actividades Projecto'!G355)</f>
      </c>
      <c r="L157" s="142">
        <f>T('Actividades Projecto'!H355)</f>
      </c>
    </row>
    <row r="158" spans="2:12" ht="16.5" customHeight="1">
      <c r="B158" s="572"/>
      <c r="C158" s="573"/>
      <c r="D158" s="574"/>
      <c r="E158" s="275">
        <f t="shared" si="14"/>
      </c>
      <c r="F158" s="272">
        <f>T('Actividades Projecto'!F337)</f>
      </c>
      <c r="G158" s="132">
        <f>T('Actividades Projecto'!G337)</f>
      </c>
      <c r="H158" s="142">
        <f>T('Actividades Projecto'!H337)</f>
      </c>
      <c r="I158" s="275">
        <f t="shared" si="15"/>
      </c>
      <c r="J158" s="272">
        <f>T('Actividades Projecto'!F356)</f>
      </c>
      <c r="K158" s="132">
        <f>T('Actividades Projecto'!G356)</f>
      </c>
      <c r="L158" s="142">
        <f>T('Actividades Projecto'!H356)</f>
      </c>
    </row>
    <row r="159" spans="2:12" ht="16.5" customHeight="1">
      <c r="B159" s="572"/>
      <c r="C159" s="573"/>
      <c r="D159" s="574"/>
      <c r="E159" s="277">
        <f t="shared" si="14"/>
      </c>
      <c r="F159" s="272">
        <f>T('Actividades Projecto'!F338)</f>
      </c>
      <c r="G159" s="132">
        <f>T('Actividades Projecto'!G338)</f>
      </c>
      <c r="H159" s="142">
        <f>T('Actividades Projecto'!H338)</f>
      </c>
      <c r="I159" s="277">
        <f t="shared" si="15"/>
      </c>
      <c r="J159" s="272">
        <f>T('Actividades Projecto'!F357)</f>
      </c>
      <c r="K159" s="132">
        <f>T('Actividades Projecto'!G357)</f>
      </c>
      <c r="L159" s="142">
        <f>T('Actividades Projecto'!H357)</f>
      </c>
    </row>
    <row r="160" spans="2:12" ht="16.5" customHeight="1">
      <c r="B160" s="575"/>
      <c r="C160" s="576"/>
      <c r="D160" s="577"/>
      <c r="E160" s="276">
        <f t="shared" si="14"/>
      </c>
      <c r="F160" s="273">
        <f>T('Actividades Projecto'!F339)</f>
      </c>
      <c r="G160" s="151">
        <f>T('Actividades Projecto'!G339)</f>
      </c>
      <c r="H160" s="152">
        <f>T('Actividades Projecto'!H339)</f>
      </c>
      <c r="I160" s="276">
        <f t="shared" si="15"/>
      </c>
      <c r="J160" s="273">
        <f>T('Actividades Projecto'!F358)</f>
      </c>
      <c r="K160" s="151">
        <f>T('Actividades Projecto'!G358)</f>
      </c>
      <c r="L160" s="152">
        <f>T('Actividades Projecto'!H358)</f>
      </c>
    </row>
    <row r="161" spans="2:12" ht="12.75">
      <c r="B161" s="566" t="s">
        <v>155</v>
      </c>
      <c r="C161" s="567"/>
      <c r="D161" s="568"/>
      <c r="E161" s="134"/>
      <c r="F161" s="136" t="s">
        <v>7</v>
      </c>
      <c r="G161" s="136" t="s">
        <v>8</v>
      </c>
      <c r="H161" s="136" t="s">
        <v>9</v>
      </c>
      <c r="I161" s="134"/>
      <c r="J161" s="133" t="s">
        <v>7</v>
      </c>
      <c r="K161" s="136" t="s">
        <v>8</v>
      </c>
      <c r="L161" s="136" t="s">
        <v>9</v>
      </c>
    </row>
    <row r="162" spans="2:12" ht="16.5" customHeight="1">
      <c r="B162" s="569">
        <f>T('Actividades Projecto'!B364)</f>
      </c>
      <c r="C162" s="570"/>
      <c r="D162" s="571"/>
      <c r="E162" s="274" t="str">
        <f aca="true" t="shared" si="16" ref="E162:E176">E18</f>
        <v>Águas superficiais</v>
      </c>
      <c r="F162" s="271">
        <f>T('Actividades Projecto'!F364)</f>
      </c>
      <c r="G162" s="135">
        <f>T('Actividades Projecto'!G364)</f>
      </c>
      <c r="H162" s="143">
        <f>T('Actividades Projecto'!H364)</f>
      </c>
      <c r="I162" s="274" t="str">
        <f aca="true" t="shared" si="17" ref="I162:I176">I18</f>
        <v>Águas superficiais</v>
      </c>
      <c r="J162" s="271">
        <f>T('Actividades Projecto'!F383)</f>
      </c>
      <c r="K162" s="135">
        <f>T('Actividades Projecto'!G383)</f>
      </c>
      <c r="L162" s="143">
        <f>T('Actividades Projecto'!H383)</f>
      </c>
    </row>
    <row r="163" spans="2:12" ht="16.5" customHeight="1">
      <c r="B163" s="572"/>
      <c r="C163" s="573"/>
      <c r="D163" s="574"/>
      <c r="E163" s="277" t="str">
        <f t="shared" si="16"/>
        <v>Terreno para agricultura</v>
      </c>
      <c r="F163" s="272">
        <f>T('Actividades Projecto'!F365)</f>
      </c>
      <c r="G163" s="132">
        <f>T('Actividades Projecto'!G365)</f>
      </c>
      <c r="H163" s="142">
        <f>T('Actividades Projecto'!H365)</f>
      </c>
      <c r="I163" s="277" t="str">
        <f t="shared" si="17"/>
        <v>Terreno para agricultura</v>
      </c>
      <c r="J163" s="272">
        <f>T('Actividades Projecto'!F384)</f>
      </c>
      <c r="K163" s="132">
        <f>T('Actividades Projecto'!G384)</f>
      </c>
      <c r="L163" s="142">
        <f>T('Actividades Projecto'!H384)</f>
      </c>
    </row>
    <row r="164" spans="2:12" ht="16.5" customHeight="1">
      <c r="B164" s="572"/>
      <c r="C164" s="573"/>
      <c r="D164" s="574"/>
      <c r="E164" s="275">
        <f t="shared" si="16"/>
      </c>
      <c r="F164" s="272">
        <f>T('Actividades Projecto'!F366)</f>
      </c>
      <c r="G164" s="132">
        <f>T('Actividades Projecto'!G366)</f>
      </c>
      <c r="H164" s="143">
        <f>T('Actividades Projecto'!H366)</f>
      </c>
      <c r="I164" s="275" t="str">
        <f t="shared" si="17"/>
        <v>Árvores</v>
      </c>
      <c r="J164" s="272">
        <f>T('Actividades Projecto'!F385)</f>
      </c>
      <c r="K164" s="132">
        <f>T('Actividades Projecto'!G385)</f>
      </c>
      <c r="L164" s="143">
        <f>T('Actividades Projecto'!H385)</f>
      </c>
    </row>
    <row r="165" spans="2:12" ht="16.5" customHeight="1">
      <c r="B165" s="572"/>
      <c r="C165" s="573"/>
      <c r="D165" s="574"/>
      <c r="E165" s="277">
        <f t="shared" si="16"/>
      </c>
      <c r="F165" s="272">
        <f>T('Actividades Projecto'!F367)</f>
      </c>
      <c r="G165" s="132">
        <f>T('Actividades Projecto'!G367)</f>
      </c>
      <c r="H165" s="142">
        <f>T('Actividades Projecto'!H367)</f>
      </c>
      <c r="I165" s="277" t="str">
        <f t="shared" si="17"/>
        <v>Bicicletas</v>
      </c>
      <c r="J165" s="272">
        <f>T('Actividades Projecto'!F386)</f>
      </c>
      <c r="K165" s="132">
        <f>T('Actividades Projecto'!G386)</f>
      </c>
      <c r="L165" s="142">
        <f>T('Actividades Projecto'!H386)</f>
      </c>
    </row>
    <row r="166" spans="2:12" ht="16.5" customHeight="1">
      <c r="B166" s="572"/>
      <c r="C166" s="573"/>
      <c r="D166" s="574"/>
      <c r="E166" s="277" t="str">
        <f t="shared" si="16"/>
        <v>Infra-estruturas de irrigação</v>
      </c>
      <c r="F166" s="272">
        <f>T('Actividades Projecto'!F368)</f>
      </c>
      <c r="G166" s="132">
        <f>T('Actividades Projecto'!G368)</f>
      </c>
      <c r="H166" s="142">
        <f>T('Actividades Projecto'!H368)</f>
      </c>
      <c r="I166" s="277" t="str">
        <f t="shared" si="17"/>
        <v>Infra-estruturas de irrigação</v>
      </c>
      <c r="J166" s="272">
        <f>T('Actividades Projecto'!F387)</f>
      </c>
      <c r="K166" s="132">
        <f>T('Actividades Projecto'!G387)</f>
      </c>
      <c r="L166" s="142">
        <f>T('Actividades Projecto'!H387)</f>
      </c>
    </row>
    <row r="167" spans="2:12" ht="16.5" customHeight="1">
      <c r="B167" s="572"/>
      <c r="C167" s="573"/>
      <c r="D167" s="574"/>
      <c r="E167" s="277">
        <f t="shared" si="16"/>
      </c>
      <c r="F167" s="272">
        <f>T('Actividades Projecto'!F369)</f>
      </c>
      <c r="G167" s="132">
        <f>T('Actividades Projecto'!G369)</f>
      </c>
      <c r="H167" s="142">
        <f>T('Actividades Projecto'!H369)</f>
      </c>
      <c r="I167" s="277">
        <f t="shared" si="17"/>
      </c>
      <c r="J167" s="272">
        <f>T('Actividades Projecto'!F388)</f>
      </c>
      <c r="K167" s="132">
        <f>T('Actividades Projecto'!G388)</f>
      </c>
      <c r="L167" s="142">
        <f>T('Actividades Projecto'!H388)</f>
      </c>
    </row>
    <row r="168" spans="2:12" ht="16.5" customHeight="1">
      <c r="B168" s="572"/>
      <c r="C168" s="573"/>
      <c r="D168" s="574"/>
      <c r="E168" s="277">
        <f t="shared" si="16"/>
      </c>
      <c r="F168" s="272">
        <f>T('Actividades Projecto'!F370)</f>
      </c>
      <c r="G168" s="132">
        <f>T('Actividades Projecto'!G370)</f>
      </c>
      <c r="H168" s="142">
        <f>T('Actividades Projecto'!H370)</f>
      </c>
      <c r="I168" s="277">
        <f t="shared" si="17"/>
      </c>
      <c r="J168" s="272">
        <f>T('Actividades Projecto'!F389)</f>
      </c>
      <c r="K168" s="132">
        <f>T('Actividades Projecto'!G389)</f>
      </c>
      <c r="L168" s="142">
        <f>T('Actividades Projecto'!H389)</f>
      </c>
    </row>
    <row r="169" spans="2:12" ht="16.5" customHeight="1">
      <c r="B169" s="572"/>
      <c r="C169" s="573"/>
      <c r="D169" s="574"/>
      <c r="E169" s="275">
        <f t="shared" si="16"/>
      </c>
      <c r="F169" s="272">
        <f>T('Actividades Projecto'!F371)</f>
      </c>
      <c r="G169" s="132">
        <f>T('Actividades Projecto'!G371)</f>
      </c>
      <c r="H169" s="142">
        <f>T('Actividades Projecto'!H371)</f>
      </c>
      <c r="I169" s="275">
        <f t="shared" si="17"/>
      </c>
      <c r="J169" s="272">
        <f>T('Actividades Projecto'!F390)</f>
      </c>
      <c r="K169" s="132">
        <f>T('Actividades Projecto'!G390)</f>
      </c>
      <c r="L169" s="142">
        <f>T('Actividades Projecto'!H390)</f>
      </c>
    </row>
    <row r="170" spans="2:12" ht="16.5" customHeight="1">
      <c r="B170" s="572"/>
      <c r="C170" s="573"/>
      <c r="D170" s="574"/>
      <c r="E170" s="277">
        <f t="shared" si="16"/>
      </c>
      <c r="F170" s="272">
        <f>T('Actividades Projecto'!F372)</f>
      </c>
      <c r="G170" s="132">
        <f>T('Actividades Projecto'!G372)</f>
      </c>
      <c r="H170" s="142">
        <f>T('Actividades Projecto'!H372)</f>
      </c>
      <c r="I170" s="277">
        <f t="shared" si="17"/>
      </c>
      <c r="J170" s="272">
        <f>T('Actividades Projecto'!F391)</f>
      </c>
      <c r="K170" s="132">
        <f>T('Actividades Projecto'!G391)</f>
      </c>
      <c r="L170" s="142">
        <f>T('Actividades Projecto'!H391)</f>
      </c>
    </row>
    <row r="171" spans="2:12" ht="16.5" customHeight="1">
      <c r="B171" s="572"/>
      <c r="C171" s="573"/>
      <c r="D171" s="574"/>
      <c r="E171" s="277" t="str">
        <f t="shared" si="16"/>
        <v>Boa saude</v>
      </c>
      <c r="F171" s="272">
        <f>T('Actividades Projecto'!F373)</f>
      </c>
      <c r="G171" s="132">
        <f>T('Actividades Projecto'!G373)</f>
      </c>
      <c r="H171" s="142">
        <f>T('Actividades Projecto'!H373)</f>
      </c>
      <c r="I171" s="277">
        <f t="shared" si="17"/>
      </c>
      <c r="J171" s="272">
        <f>T('Actividades Projecto'!F392)</f>
      </c>
      <c r="K171" s="132">
        <f>T('Actividades Projecto'!G392)</f>
      </c>
      <c r="L171" s="142">
        <f>T('Actividades Projecto'!H392)</f>
      </c>
    </row>
    <row r="172" spans="2:12" ht="16.5" customHeight="1">
      <c r="B172" s="572"/>
      <c r="C172" s="573"/>
      <c r="D172" s="574"/>
      <c r="E172" s="277">
        <f t="shared" si="16"/>
      </c>
      <c r="F172" s="272">
        <f>T('Actividades Projecto'!F374)</f>
      </c>
      <c r="G172" s="132">
        <f>T('Actividades Projecto'!G374)</f>
      </c>
      <c r="H172" s="142">
        <f>T('Actividades Projecto'!H374)</f>
      </c>
      <c r="I172" s="277">
        <f t="shared" si="17"/>
      </c>
      <c r="J172" s="272">
        <f>T('Actividades Projecto'!F393)</f>
      </c>
      <c r="K172" s="132">
        <f>T('Actividades Projecto'!G393)</f>
      </c>
      <c r="L172" s="142">
        <f>T('Actividades Projecto'!H393)</f>
      </c>
    </row>
    <row r="173" spans="2:12" ht="16.5" customHeight="1">
      <c r="B173" s="572"/>
      <c r="C173" s="573"/>
      <c r="D173" s="574"/>
      <c r="E173" s="277">
        <f t="shared" si="16"/>
      </c>
      <c r="F173" s="272">
        <f>T('Actividades Projecto'!F375)</f>
      </c>
      <c r="G173" s="132">
        <f>T('Actividades Projecto'!G375)</f>
      </c>
      <c r="H173" s="142">
        <f>T('Actividades Projecto'!H375)</f>
      </c>
      <c r="I173" s="277">
        <f t="shared" si="17"/>
      </c>
      <c r="J173" s="272">
        <f>T('Actividades Projecto'!F394)</f>
      </c>
      <c r="K173" s="132">
        <f>T('Actividades Projecto'!G394)</f>
      </c>
      <c r="L173" s="142">
        <f>T('Actividades Projecto'!H394)</f>
      </c>
    </row>
    <row r="174" spans="2:12" ht="16.5" customHeight="1">
      <c r="B174" s="572"/>
      <c r="C174" s="573"/>
      <c r="D174" s="574"/>
      <c r="E174" s="275">
        <f t="shared" si="16"/>
      </c>
      <c r="F174" s="272">
        <f>T('Actividades Projecto'!F376)</f>
      </c>
      <c r="G174" s="132">
        <f>T('Actividades Projecto'!G376)</f>
      </c>
      <c r="H174" s="142">
        <f>T('Actividades Projecto'!H376)</f>
      </c>
      <c r="I174" s="275">
        <f t="shared" si="17"/>
      </c>
      <c r="J174" s="272">
        <f>T('Actividades Projecto'!F395)</f>
      </c>
      <c r="K174" s="132">
        <f>T('Actividades Projecto'!G395)</f>
      </c>
      <c r="L174" s="142">
        <f>T('Actividades Projecto'!H395)</f>
      </c>
    </row>
    <row r="175" spans="2:12" ht="16.5" customHeight="1">
      <c r="B175" s="572"/>
      <c r="C175" s="573"/>
      <c r="D175" s="574"/>
      <c r="E175" s="277">
        <f t="shared" si="16"/>
      </c>
      <c r="F175" s="272">
        <f>T('Actividades Projecto'!F377)</f>
      </c>
      <c r="G175" s="132">
        <f>T('Actividades Projecto'!G377)</f>
      </c>
      <c r="H175" s="142">
        <f>T('Actividades Projecto'!H377)</f>
      </c>
      <c r="I175" s="277">
        <f t="shared" si="17"/>
      </c>
      <c r="J175" s="272">
        <f>T('Actividades Projecto'!F396)</f>
      </c>
      <c r="K175" s="132">
        <f>T('Actividades Projecto'!G396)</f>
      </c>
      <c r="L175" s="142">
        <f>T('Actividades Projecto'!H396)</f>
      </c>
    </row>
    <row r="176" spans="2:12" ht="16.5" customHeight="1">
      <c r="B176" s="575"/>
      <c r="C176" s="576"/>
      <c r="D176" s="577"/>
      <c r="E176" s="276">
        <f t="shared" si="16"/>
      </c>
      <c r="F176" s="273">
        <f>T('Actividades Projecto'!F378)</f>
      </c>
      <c r="G176" s="151">
        <f>T('Actividades Projecto'!G378)</f>
      </c>
      <c r="H176" s="152">
        <f>T('Actividades Projecto'!H378)</f>
      </c>
      <c r="I176" s="276">
        <f t="shared" si="17"/>
      </c>
      <c r="J176" s="273">
        <f>T('Actividades Projecto'!F397)</f>
      </c>
      <c r="K176" s="151">
        <f>T('Actividades Projecto'!G397)</f>
      </c>
      <c r="L176" s="152">
        <f>T('Actividades Projecto'!H397)</f>
      </c>
    </row>
  </sheetData>
  <sheetProtection selectLockedCells="1"/>
  <mergeCells count="36">
    <mergeCell ref="B2:I2"/>
    <mergeCell ref="I14:I16"/>
    <mergeCell ref="B33:D33"/>
    <mergeCell ref="B34:D48"/>
    <mergeCell ref="B49:D49"/>
    <mergeCell ref="F14:H16"/>
    <mergeCell ref="B17:D17"/>
    <mergeCell ref="B18:D32"/>
    <mergeCell ref="B3:E3"/>
    <mergeCell ref="B4:E4"/>
    <mergeCell ref="B5:D5"/>
    <mergeCell ref="J14:L16"/>
    <mergeCell ref="B10:G10"/>
    <mergeCell ref="B12:G12"/>
    <mergeCell ref="B6:E6"/>
    <mergeCell ref="B7:E7"/>
    <mergeCell ref="B8:E8"/>
    <mergeCell ref="B9:H9"/>
    <mergeCell ref="B11:H11"/>
    <mergeCell ref="B14:D16"/>
    <mergeCell ref="E14:E16"/>
    <mergeCell ref="B50:D64"/>
    <mergeCell ref="B65:D65"/>
    <mergeCell ref="B66:D80"/>
    <mergeCell ref="B81:D81"/>
    <mergeCell ref="B82:D96"/>
    <mergeCell ref="B97:D97"/>
    <mergeCell ref="B98:D112"/>
    <mergeCell ref="B113:D113"/>
    <mergeCell ref="B146:D160"/>
    <mergeCell ref="B161:D161"/>
    <mergeCell ref="B162:D176"/>
    <mergeCell ref="B114:D128"/>
    <mergeCell ref="B129:D129"/>
    <mergeCell ref="B130:D144"/>
    <mergeCell ref="B145:D145"/>
  </mergeCell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codeName="Sheet23">
    <tabColor indexed="9"/>
  </sheetPr>
  <dimension ref="B2:M176"/>
  <sheetViews>
    <sheetView showGridLines="0" zoomScalePageLayoutView="0" workbookViewId="0" topLeftCell="A33">
      <selection activeCell="K8" sqref="K8"/>
    </sheetView>
  </sheetViews>
  <sheetFormatPr defaultColWidth="9.140625" defaultRowHeight="12.75"/>
  <cols>
    <col min="1" max="1" width="0.85546875" style="0" customWidth="1"/>
    <col min="2" max="2" width="8.421875" style="0" customWidth="1"/>
    <col min="3" max="3" width="7.57421875" style="0" customWidth="1"/>
    <col min="4" max="4" width="6.140625" style="0" customWidth="1"/>
    <col min="5" max="5" width="21.28125" style="0" customWidth="1"/>
    <col min="6" max="7" width="6.57421875" style="0" customWidth="1"/>
    <col min="8" max="8" width="5.7109375" style="0" customWidth="1"/>
    <col min="9" max="10" width="6.57421875" style="0" customWidth="1"/>
    <col min="11" max="11" width="5.7109375" style="0" customWidth="1"/>
  </cols>
  <sheetData>
    <row r="2" spans="2:11" ht="22.5" customHeight="1">
      <c r="B2" s="594" t="s">
        <v>88</v>
      </c>
      <c r="C2" s="601"/>
      <c r="D2" s="601"/>
      <c r="E2" s="601"/>
      <c r="F2" s="601"/>
      <c r="G2" s="144"/>
      <c r="H2" s="144"/>
      <c r="I2" s="127"/>
      <c r="J2" s="127"/>
      <c r="K2" s="127"/>
    </row>
    <row r="3" spans="2:11" ht="16.5" customHeight="1">
      <c r="B3" s="581" t="s">
        <v>31</v>
      </c>
      <c r="C3" s="581"/>
      <c r="D3" s="581"/>
      <c r="E3" s="581"/>
      <c r="F3" s="145"/>
      <c r="G3" s="144"/>
      <c r="H3" s="144"/>
      <c r="I3" s="127"/>
      <c r="J3" s="127"/>
      <c r="K3" s="127"/>
    </row>
    <row r="4" spans="2:11" ht="12.75">
      <c r="B4" s="593">
        <f>T('Informação do Projecto'!B7)</f>
      </c>
      <c r="C4" s="593"/>
      <c r="D4" s="593"/>
      <c r="E4" s="593"/>
      <c r="F4" s="145"/>
      <c r="G4" s="144"/>
      <c r="H4" s="144"/>
      <c r="I4" s="127"/>
      <c r="J4" s="127"/>
      <c r="K4" s="127"/>
    </row>
    <row r="5" spans="2:11" ht="18" customHeight="1">
      <c r="B5" s="581" t="s">
        <v>32</v>
      </c>
      <c r="C5" s="582"/>
      <c r="D5" s="582"/>
      <c r="E5" s="145"/>
      <c r="F5" s="145"/>
      <c r="G5" s="144"/>
      <c r="H5" s="144"/>
      <c r="I5" s="127"/>
      <c r="J5" s="127"/>
      <c r="K5" s="127"/>
    </row>
    <row r="6" spans="2:11" ht="12.75">
      <c r="B6" s="593"/>
      <c r="C6" s="593"/>
      <c r="D6" s="593"/>
      <c r="E6" s="593"/>
      <c r="F6" s="145"/>
      <c r="G6" s="144"/>
      <c r="H6" s="144"/>
      <c r="I6" s="127"/>
      <c r="J6" s="127"/>
      <c r="K6" s="127"/>
    </row>
    <row r="7" spans="2:11" ht="17.25" customHeight="1">
      <c r="B7" s="581" t="s">
        <v>33</v>
      </c>
      <c r="C7" s="581"/>
      <c r="D7" s="581"/>
      <c r="E7" s="581"/>
      <c r="F7" s="145"/>
      <c r="G7" s="144"/>
      <c r="H7" s="144"/>
      <c r="I7" s="127"/>
      <c r="J7" s="127"/>
      <c r="K7" s="127"/>
    </row>
    <row r="8" spans="2:11" ht="12.75">
      <c r="B8" s="593"/>
      <c r="C8" s="593"/>
      <c r="D8" s="593"/>
      <c r="E8" s="593"/>
      <c r="F8" s="146"/>
      <c r="G8" s="144"/>
      <c r="H8" s="144"/>
      <c r="I8" s="127"/>
      <c r="J8" s="127"/>
      <c r="K8" s="127"/>
    </row>
    <row r="9" spans="2:11" ht="18" customHeight="1">
      <c r="B9" s="461" t="s">
        <v>34</v>
      </c>
      <c r="C9" s="461"/>
      <c r="D9" s="461"/>
      <c r="E9" s="461"/>
      <c r="F9" s="461"/>
      <c r="G9" s="461"/>
      <c r="H9" s="461"/>
      <c r="I9" s="131"/>
      <c r="J9" s="131"/>
      <c r="K9" s="127"/>
    </row>
    <row r="10" spans="2:11" ht="12.75">
      <c r="B10" s="591">
        <f>T('Informação do Projecto'!B16)</f>
      </c>
      <c r="C10" s="592"/>
      <c r="D10" s="592"/>
      <c r="E10" s="592"/>
      <c r="F10" s="592"/>
      <c r="G10" s="592"/>
      <c r="H10" s="147"/>
      <c r="K10" s="127"/>
    </row>
    <row r="11" spans="2:11" ht="20.25" customHeight="1">
      <c r="B11" s="461" t="s">
        <v>43</v>
      </c>
      <c r="C11" s="461"/>
      <c r="D11" s="461"/>
      <c r="E11" s="461"/>
      <c r="F11" s="461"/>
      <c r="G11" s="461"/>
      <c r="H11" s="461"/>
      <c r="I11" s="128"/>
      <c r="J11" s="128"/>
      <c r="K11" s="127"/>
    </row>
    <row r="12" spans="2:11" ht="38.25" customHeight="1">
      <c r="B12" s="591">
        <f>T('Informação do Projecto'!B25)</f>
      </c>
      <c r="C12" s="592"/>
      <c r="D12" s="592"/>
      <c r="E12" s="592"/>
      <c r="F12" s="592"/>
      <c r="G12" s="592"/>
      <c r="H12" s="148"/>
      <c r="I12" s="131"/>
      <c r="J12" s="131"/>
      <c r="K12" s="127"/>
    </row>
    <row r="13" spans="2:13" ht="12.75">
      <c r="B13" s="129"/>
      <c r="C13" s="129"/>
      <c r="D13" s="129"/>
      <c r="E13" s="129"/>
      <c r="F13" s="129"/>
      <c r="G13" s="129"/>
      <c r="H13" s="129"/>
      <c r="I13" s="129"/>
      <c r="J13" s="129"/>
      <c r="K13" s="127"/>
      <c r="M13" s="130"/>
    </row>
    <row r="14" spans="2:13" ht="12.75">
      <c r="B14" s="583" t="s">
        <v>44</v>
      </c>
      <c r="C14" s="578"/>
      <c r="D14" s="584"/>
      <c r="E14" s="578" t="s">
        <v>42</v>
      </c>
      <c r="F14" s="583" t="s">
        <v>87</v>
      </c>
      <c r="G14" s="595"/>
      <c r="H14" s="596"/>
      <c r="I14" s="578" t="s">
        <v>46</v>
      </c>
      <c r="J14" s="578"/>
      <c r="K14" s="584"/>
      <c r="M14" s="130"/>
    </row>
    <row r="15" spans="2:11" ht="12.75">
      <c r="B15" s="585"/>
      <c r="C15" s="586"/>
      <c r="D15" s="587"/>
      <c r="E15" s="579"/>
      <c r="F15" s="597"/>
      <c r="G15" s="579"/>
      <c r="H15" s="598"/>
      <c r="I15" s="586"/>
      <c r="J15" s="586"/>
      <c r="K15" s="587"/>
    </row>
    <row r="16" spans="2:11" ht="12.75">
      <c r="B16" s="588"/>
      <c r="C16" s="589"/>
      <c r="D16" s="590"/>
      <c r="E16" s="580"/>
      <c r="F16" s="599"/>
      <c r="G16" s="580"/>
      <c r="H16" s="600"/>
      <c r="I16" s="589"/>
      <c r="J16" s="589"/>
      <c r="K16" s="590"/>
    </row>
    <row r="17" spans="2:11" ht="12.75">
      <c r="B17" s="566" t="s">
        <v>48</v>
      </c>
      <c r="C17" s="567"/>
      <c r="D17" s="568"/>
      <c r="E17" s="134"/>
      <c r="F17" s="136" t="s">
        <v>7</v>
      </c>
      <c r="G17" s="136" t="s">
        <v>8</v>
      </c>
      <c r="H17" s="136" t="s">
        <v>9</v>
      </c>
      <c r="I17" s="133" t="s">
        <v>7</v>
      </c>
      <c r="J17" s="136" t="s">
        <v>8</v>
      </c>
      <c r="K17" s="136" t="s">
        <v>9</v>
      </c>
    </row>
    <row r="18" spans="2:11" ht="16.5" customHeight="1">
      <c r="B18" s="569" t="str">
        <f>'Project activities_old'!B14</f>
        <v>activity</v>
      </c>
      <c r="C18" s="570"/>
      <c r="D18" s="571"/>
      <c r="E18" s="139" t="str">
        <f>'Project activities_old'!D14</f>
        <v>Águas superficiais</v>
      </c>
      <c r="F18" s="137">
        <f>T('Project activities_old'!F14)</f>
      </c>
      <c r="G18" s="135">
        <f>T('Project activities_old'!G14)</f>
      </c>
      <c r="H18" s="141">
        <f>T('Project activities_old'!H14)</f>
      </c>
      <c r="I18" s="137">
        <f>T('Project activities_old'!J14)</f>
      </c>
      <c r="J18" s="135">
        <f>T('Project activities_old'!K14)</f>
      </c>
      <c r="K18" s="143">
        <f>T('Project activities_old'!L14)</f>
      </c>
    </row>
    <row r="19" spans="2:11" ht="16.5" customHeight="1">
      <c r="B19" s="572"/>
      <c r="C19" s="573"/>
      <c r="D19" s="574"/>
      <c r="E19" s="140" t="str">
        <f>'Project activities_old'!D15</f>
        <v>Terreno para agricultura</v>
      </c>
      <c r="F19" s="138">
        <f>T('Project activities_old'!F15)</f>
      </c>
      <c r="G19" s="132">
        <f>T('Project activities_old'!G15)</f>
      </c>
      <c r="H19" s="142">
        <f>T('Project activities_old'!H15)</f>
      </c>
      <c r="I19" s="138">
        <f>T('Project activities_old'!J15)</f>
      </c>
      <c r="J19" s="132">
        <f>T('Project activities_old'!K15)</f>
      </c>
      <c r="K19" s="142">
        <f>T('Project activities_old'!L15)</f>
      </c>
    </row>
    <row r="20" spans="2:11" ht="16.5" customHeight="1">
      <c r="B20" s="572"/>
      <c r="C20" s="573"/>
      <c r="D20" s="574"/>
      <c r="E20" s="140" t="str">
        <f>'Project activities_old'!D16</f>
        <v>Árvores</v>
      </c>
      <c r="F20" s="138">
        <f>T('Project activities_old'!F16)</f>
      </c>
      <c r="G20" s="132">
        <f>T('Project activities_old'!G16)</f>
      </c>
      <c r="H20" s="143">
        <f>T('Project activities_old'!H16)</f>
      </c>
      <c r="I20" s="138">
        <f>T('Project activities_old'!J16)</f>
      </c>
      <c r="J20" s="132">
        <f>T('Project activities_old'!K16)</f>
      </c>
      <c r="K20" s="143">
        <f>T('Project activities_old'!L16)</f>
      </c>
    </row>
    <row r="21" spans="2:11" ht="16.5" customHeight="1">
      <c r="B21" s="572"/>
      <c r="C21" s="573"/>
      <c r="D21" s="574"/>
      <c r="E21" s="140" t="str">
        <f>'Project activities_old'!D17</f>
        <v>Bicicletas</v>
      </c>
      <c r="F21" s="138">
        <f>T('Project activities_old'!F17)</f>
      </c>
      <c r="G21" s="132">
        <f>T('Project activities_old'!G17)</f>
      </c>
      <c r="H21" s="142">
        <f>T('Project activities_old'!H17)</f>
      </c>
      <c r="I21" s="138">
        <f>T('Project activities_old'!J17)</f>
      </c>
      <c r="J21" s="132">
        <f>T('Project activities_old'!K17)</f>
      </c>
      <c r="K21" s="142">
        <f>T('Project activities_old'!L17)</f>
      </c>
    </row>
    <row r="22" spans="2:11" ht="16.5" customHeight="1">
      <c r="B22" s="572"/>
      <c r="C22" s="573"/>
      <c r="D22" s="574"/>
      <c r="E22" s="140" t="str">
        <f>'Project activities_old'!D18</f>
        <v>Infra-estruturas de irrigação</v>
      </c>
      <c r="F22" s="138">
        <f>T('Project activities_old'!F18)</f>
      </c>
      <c r="G22" s="132">
        <f>T('Project activities_old'!G18)</f>
      </c>
      <c r="H22" s="142">
        <f>T('Project activities_old'!H18)</f>
      </c>
      <c r="I22" s="138">
        <f>T('Project activities_old'!J18)</f>
      </c>
      <c r="J22" s="132">
        <f>T('Project activities_old'!K18)</f>
      </c>
      <c r="K22" s="142">
        <f>T('Project activities_old'!L18)</f>
      </c>
    </row>
    <row r="23" spans="2:11" ht="16.5" customHeight="1">
      <c r="B23" s="572"/>
      <c r="C23" s="573"/>
      <c r="D23" s="574"/>
      <c r="E23" s="140">
        <f>'Project activities_old'!D19</f>
      </c>
      <c r="F23" s="138">
        <f>T('Project activities_old'!F19)</f>
      </c>
      <c r="G23" s="132">
        <f>T('Project activities_old'!G19)</f>
      </c>
      <c r="H23" s="142">
        <f>T('Project activities_old'!H19)</f>
      </c>
      <c r="I23" s="138">
        <f>T('Project activities_old'!J19)</f>
      </c>
      <c r="J23" s="132">
        <f>T('Project activities_old'!K19)</f>
      </c>
      <c r="K23" s="142">
        <f>T('Project activities_old'!L19)</f>
      </c>
    </row>
    <row r="24" spans="2:11" ht="16.5" customHeight="1">
      <c r="B24" s="572"/>
      <c r="C24" s="573"/>
      <c r="D24" s="574"/>
      <c r="E24" s="140">
        <f>'Project activities_old'!D20</f>
      </c>
      <c r="F24" s="138">
        <f>T('Project activities_old'!F20)</f>
      </c>
      <c r="G24" s="132">
        <f>T('Project activities_old'!G20)</f>
      </c>
      <c r="H24" s="142">
        <f>T('Project activities_old'!H20)</f>
      </c>
      <c r="I24" s="138">
        <f>T('Project activities_old'!J20)</f>
      </c>
      <c r="J24" s="132">
        <f>T('Project activities_old'!K20)</f>
      </c>
      <c r="K24" s="142">
        <f>T('Project activities_old'!L20)</f>
      </c>
    </row>
    <row r="25" spans="2:11" ht="16.5" customHeight="1">
      <c r="B25" s="572"/>
      <c r="C25" s="573"/>
      <c r="D25" s="574"/>
      <c r="E25" s="140">
        <f>'Project activities_old'!D21</f>
      </c>
      <c r="F25" s="138">
        <f>T('Project activities_old'!F21)</f>
      </c>
      <c r="G25" s="132">
        <f>T('Project activities_old'!G21)</f>
      </c>
      <c r="H25" s="142">
        <f>T('Project activities_old'!H21)</f>
      </c>
      <c r="I25" s="138">
        <f>T('Project activities_old'!J21)</f>
      </c>
      <c r="J25" s="132">
        <f>T('Project activities_old'!K21)</f>
      </c>
      <c r="K25" s="142">
        <f>T('Project activities_old'!L21)</f>
      </c>
    </row>
    <row r="26" spans="2:11" ht="16.5" customHeight="1">
      <c r="B26" s="572"/>
      <c r="C26" s="573"/>
      <c r="D26" s="574"/>
      <c r="E26" s="140">
        <f>'Project activities_old'!D22</f>
      </c>
      <c r="F26" s="138">
        <f>T('Project activities_old'!F22)</f>
      </c>
      <c r="G26" s="132">
        <f>T('Project activities_old'!G22)</f>
      </c>
      <c r="H26" s="142">
        <f>T('Project activities_old'!H22)</f>
      </c>
      <c r="I26" s="138">
        <f>T('Project activities_old'!J22)</f>
      </c>
      <c r="J26" s="132">
        <f>T('Project activities_old'!K22)</f>
      </c>
      <c r="K26" s="142">
        <f>T('Project activities_old'!L22)</f>
      </c>
    </row>
    <row r="27" spans="2:11" ht="16.5" customHeight="1">
      <c r="B27" s="572"/>
      <c r="C27" s="573"/>
      <c r="D27" s="574"/>
      <c r="E27" s="140" t="str">
        <f>'Project activities_old'!D23</f>
        <v>Boa Saude</v>
      </c>
      <c r="F27" s="138">
        <f>T('Project activities_old'!F23)</f>
      </c>
      <c r="G27" s="132">
        <f>T('Project activities_old'!G23)</f>
      </c>
      <c r="H27" s="142">
        <f>T('Project activities_old'!H23)</f>
      </c>
      <c r="I27" s="138">
        <f>T('Project activities_old'!J23)</f>
      </c>
      <c r="J27" s="132">
        <f>T('Project activities_old'!K23)</f>
      </c>
      <c r="K27" s="142">
        <f>T('Project activities_old'!L23)</f>
      </c>
    </row>
    <row r="28" spans="2:11" ht="16.5" customHeight="1">
      <c r="B28" s="572"/>
      <c r="C28" s="573"/>
      <c r="D28" s="574"/>
      <c r="E28" s="140">
        <f>'Project activities_old'!D24</f>
      </c>
      <c r="F28" s="138">
        <f>T('Project activities_old'!F24)</f>
      </c>
      <c r="G28" s="132">
        <f>T('Project activities_old'!G24)</f>
      </c>
      <c r="H28" s="142">
        <f>T('Project activities_old'!H24)</f>
      </c>
      <c r="I28" s="138">
        <f>T('Project activities_old'!J24)</f>
      </c>
      <c r="J28" s="132">
        <f>T('Project activities_old'!K24)</f>
      </c>
      <c r="K28" s="142">
        <f>T('Project activities_old'!L24)</f>
      </c>
    </row>
    <row r="29" spans="2:11" ht="16.5" customHeight="1">
      <c r="B29" s="572"/>
      <c r="C29" s="573"/>
      <c r="D29" s="574"/>
      <c r="E29" s="140">
        <f>'Project activities_old'!D25</f>
      </c>
      <c r="F29" s="138">
        <f>T('Project activities_old'!F25)</f>
      </c>
      <c r="G29" s="132">
        <f>T('Project activities_old'!G25)</f>
      </c>
      <c r="H29" s="142">
        <f>T('Project activities_old'!H25)</f>
      </c>
      <c r="I29" s="138">
        <f>T('Project activities_old'!J25)</f>
      </c>
      <c r="J29" s="132">
        <f>T('Project activities_old'!K25)</f>
      </c>
      <c r="K29" s="142">
        <f>T('Project activities_old'!L25)</f>
      </c>
    </row>
    <row r="30" spans="2:11" ht="16.5" customHeight="1">
      <c r="B30" s="572"/>
      <c r="C30" s="573"/>
      <c r="D30" s="574"/>
      <c r="E30" s="140">
        <f>'Project activities_old'!D26</f>
      </c>
      <c r="F30" s="138">
        <f>T('Project activities_old'!F26)</f>
      </c>
      <c r="G30" s="132">
        <f>T('Project activities_old'!G26)</f>
      </c>
      <c r="H30" s="142">
        <f>T('Project activities_old'!H26)</f>
      </c>
      <c r="I30" s="138">
        <f>T('Project activities_old'!J26)</f>
      </c>
      <c r="J30" s="132">
        <f>T('Project activities_old'!K26)</f>
      </c>
      <c r="K30" s="142">
        <f>T('Project activities_old'!L26)</f>
      </c>
    </row>
    <row r="31" spans="2:11" ht="16.5" customHeight="1">
      <c r="B31" s="572"/>
      <c r="C31" s="573"/>
      <c r="D31" s="574"/>
      <c r="E31" s="140">
        <f>'Project activities_old'!D27</f>
      </c>
      <c r="F31" s="138">
        <f>T('Project activities_old'!F27)</f>
      </c>
      <c r="G31" s="132">
        <f>T('Project activities_old'!G27)</f>
      </c>
      <c r="H31" s="142">
        <f>T('Project activities_old'!H27)</f>
      </c>
      <c r="I31" s="138">
        <f>T('Project activities_old'!J27)</f>
      </c>
      <c r="J31" s="132">
        <f>T('Project activities_old'!K27)</f>
      </c>
      <c r="K31" s="142">
        <f>T('Project activities_old'!L27)</f>
      </c>
    </row>
    <row r="32" spans="2:11" ht="16.5" customHeight="1">
      <c r="B32" s="575"/>
      <c r="C32" s="576"/>
      <c r="D32" s="577"/>
      <c r="E32" s="149">
        <f>'Project activities_old'!D28</f>
      </c>
      <c r="F32" s="150">
        <f>T('Project activities_old'!F28)</f>
      </c>
      <c r="G32" s="151">
        <f>T('Project activities_old'!G28)</f>
      </c>
      <c r="H32" s="152">
        <f>T('Project activities_old'!H28)</f>
      </c>
      <c r="I32" s="150">
        <f>T('Project activities_old'!J28)</f>
      </c>
      <c r="J32" s="151">
        <f>T('Project activities_old'!K28)</f>
      </c>
      <c r="K32" s="152">
        <f>T('Project activities_old'!L28)</f>
      </c>
    </row>
    <row r="33" spans="2:11" ht="13.5" customHeight="1">
      <c r="B33" s="602" t="s">
        <v>48</v>
      </c>
      <c r="C33" s="603"/>
      <c r="D33" s="604"/>
      <c r="E33" s="134"/>
      <c r="F33" s="136" t="s">
        <v>7</v>
      </c>
      <c r="G33" s="136" t="s">
        <v>8</v>
      </c>
      <c r="H33" s="136" t="s">
        <v>9</v>
      </c>
      <c r="I33" s="133" t="s">
        <v>7</v>
      </c>
      <c r="J33" s="136" t="s">
        <v>8</v>
      </c>
      <c r="K33" s="136" t="s">
        <v>9</v>
      </c>
    </row>
    <row r="34" spans="2:11" ht="12.75">
      <c r="B34" s="569" t="str">
        <f>'Project activities_old'!B31</f>
        <v>activity 2</v>
      </c>
      <c r="C34" s="570"/>
      <c r="D34" s="571"/>
      <c r="E34" s="139" t="str">
        <f>'Project activities_old'!D31</f>
        <v>Águas superficiais</v>
      </c>
      <c r="F34" s="137">
        <f>T('Project activities_old'!F31)</f>
      </c>
      <c r="G34" s="135">
        <f>T('Project activities_old'!G31)</f>
      </c>
      <c r="H34" s="141">
        <f>T('Project activities_old'!H31)</f>
      </c>
      <c r="I34" s="137">
        <f>T('Project activities_old'!J31)</f>
      </c>
      <c r="J34" s="135">
        <f>T('Project activities_old'!K31)</f>
      </c>
      <c r="K34" s="143">
        <f>T('Project activities_old'!L31)</f>
      </c>
    </row>
    <row r="35" spans="2:11" ht="12.75">
      <c r="B35" s="572"/>
      <c r="C35" s="573"/>
      <c r="D35" s="574"/>
      <c r="E35" s="140" t="str">
        <f>'Project activities_old'!D32</f>
        <v>Terreno para agricultura</v>
      </c>
      <c r="F35" s="138">
        <f>T('Project activities_old'!F32)</f>
      </c>
      <c r="G35" s="132">
        <f>T('Project activities_old'!G32)</f>
      </c>
      <c r="H35" s="142">
        <f>T('Project activities_old'!H32)</f>
      </c>
      <c r="I35" s="138">
        <f>T('Project activities_old'!J32)</f>
      </c>
      <c r="J35" s="132">
        <f>T('Project activities_old'!K32)</f>
      </c>
      <c r="K35" s="142">
        <f>T('Project activities_old'!L32)</f>
      </c>
    </row>
    <row r="36" spans="2:11" ht="12.75">
      <c r="B36" s="572"/>
      <c r="C36" s="573"/>
      <c r="D36" s="574"/>
      <c r="E36" s="140" t="str">
        <f>'Project activities_old'!D33</f>
        <v>Árvores</v>
      </c>
      <c r="F36" s="138">
        <f>T('Project activities_old'!F33)</f>
      </c>
      <c r="G36" s="132">
        <f>T('Project activities_old'!G33)</f>
      </c>
      <c r="H36" s="143">
        <f>T('Project activities_old'!H33)</f>
      </c>
      <c r="I36" s="138">
        <f>T('Project activities_old'!J33)</f>
      </c>
      <c r="J36" s="132">
        <f>T('Project activities_old'!K33)</f>
      </c>
      <c r="K36" s="143">
        <f>T('Project activities_old'!L33)</f>
      </c>
    </row>
    <row r="37" spans="2:11" ht="12.75">
      <c r="B37" s="572"/>
      <c r="C37" s="573"/>
      <c r="D37" s="574"/>
      <c r="E37" s="140" t="str">
        <f>'Project activities_old'!D34</f>
        <v>Bicicletas</v>
      </c>
      <c r="F37" s="138">
        <f>T('Project activities_old'!F34)</f>
      </c>
      <c r="G37" s="132">
        <f>T('Project activities_old'!G34)</f>
      </c>
      <c r="H37" s="142">
        <f>T('Project activities_old'!H34)</f>
      </c>
      <c r="I37" s="138">
        <f>T('Project activities_old'!J34)</f>
      </c>
      <c r="J37" s="132">
        <f>T('Project activities_old'!K34)</f>
      </c>
      <c r="K37" s="142">
        <f>T('Project activities_old'!L34)</f>
      </c>
    </row>
    <row r="38" spans="2:11" ht="21">
      <c r="B38" s="572"/>
      <c r="C38" s="573"/>
      <c r="D38" s="574"/>
      <c r="E38" s="140" t="str">
        <f>'Project activities_old'!D35</f>
        <v>Infra-estruturas de irrigação</v>
      </c>
      <c r="F38" s="138">
        <f>T('Project activities_old'!F35)</f>
      </c>
      <c r="G38" s="132">
        <f>T('Project activities_old'!G35)</f>
      </c>
      <c r="H38" s="142">
        <f>T('Project activities_old'!H35)</f>
      </c>
      <c r="I38" s="138">
        <f>T('Project activities_old'!J35)</f>
      </c>
      <c r="J38" s="132">
        <f>T('Project activities_old'!K35)</f>
      </c>
      <c r="K38" s="142">
        <f>T('Project activities_old'!L35)</f>
      </c>
    </row>
    <row r="39" spans="2:11" ht="12.75">
      <c r="B39" s="572"/>
      <c r="C39" s="573"/>
      <c r="D39" s="574"/>
      <c r="E39" s="140">
        <f>'Project activities_old'!D36</f>
      </c>
      <c r="F39" s="138">
        <f>T('Project activities_old'!F36)</f>
      </c>
      <c r="G39" s="132">
        <f>T('Project activities_old'!G36)</f>
      </c>
      <c r="H39" s="142">
        <f>T('Project activities_old'!H36)</f>
      </c>
      <c r="I39" s="138">
        <f>T('Project activities_old'!J36)</f>
      </c>
      <c r="J39" s="132">
        <f>T('Project activities_old'!K36)</f>
      </c>
      <c r="K39" s="142">
        <f>T('Project activities_old'!L36)</f>
      </c>
    </row>
    <row r="40" spans="2:11" ht="12.75">
      <c r="B40" s="572"/>
      <c r="C40" s="573"/>
      <c r="D40" s="574"/>
      <c r="E40" s="140">
        <f>'Project activities_old'!D37</f>
      </c>
      <c r="F40" s="138">
        <f>T('Project activities_old'!F37)</f>
      </c>
      <c r="G40" s="132">
        <f>T('Project activities_old'!G37)</f>
      </c>
      <c r="H40" s="142">
        <f>T('Project activities_old'!H37)</f>
      </c>
      <c r="I40" s="138">
        <f>T('Project activities_old'!J37)</f>
      </c>
      <c r="J40" s="132">
        <f>T('Project activities_old'!K37)</f>
      </c>
      <c r="K40" s="142">
        <f>T('Project activities_old'!L37)</f>
      </c>
    </row>
    <row r="41" spans="2:11" ht="12.75">
      <c r="B41" s="572"/>
      <c r="C41" s="573"/>
      <c r="D41" s="574"/>
      <c r="E41" s="140">
        <f>'Project activities_old'!D38</f>
      </c>
      <c r="F41" s="138">
        <f>T('Project activities_old'!F38)</f>
      </c>
      <c r="G41" s="132">
        <f>T('Project activities_old'!G38)</f>
      </c>
      <c r="H41" s="142">
        <f>T('Project activities_old'!H38)</f>
      </c>
      <c r="I41" s="138">
        <f>T('Project activities_old'!J38)</f>
      </c>
      <c r="J41" s="132">
        <f>T('Project activities_old'!K38)</f>
      </c>
      <c r="K41" s="142">
        <f>T('Project activities_old'!L38)</f>
      </c>
    </row>
    <row r="42" spans="2:11" ht="12.75">
      <c r="B42" s="572"/>
      <c r="C42" s="573"/>
      <c r="D42" s="574"/>
      <c r="E42" s="140">
        <f>'Project activities_old'!D39</f>
      </c>
      <c r="F42" s="138">
        <f>T('Project activities_old'!F39)</f>
      </c>
      <c r="G42" s="132">
        <f>T('Project activities_old'!G39)</f>
      </c>
      <c r="H42" s="142">
        <f>T('Project activities_old'!H39)</f>
      </c>
      <c r="I42" s="138">
        <f>T('Project activities_old'!J39)</f>
      </c>
      <c r="J42" s="132">
        <f>T('Project activities_old'!K39)</f>
      </c>
      <c r="K42" s="142">
        <f>T('Project activities_old'!L39)</f>
      </c>
    </row>
    <row r="43" spans="2:11" ht="12.75">
      <c r="B43" s="572"/>
      <c r="C43" s="573"/>
      <c r="D43" s="574"/>
      <c r="E43" s="140" t="str">
        <f>'Project activities_old'!D40</f>
        <v>Boa Saude</v>
      </c>
      <c r="F43" s="138">
        <f>T('Project activities_old'!F40)</f>
      </c>
      <c r="G43" s="132">
        <f>T('Project activities_old'!G40)</f>
      </c>
      <c r="H43" s="142">
        <f>T('Project activities_old'!H40)</f>
      </c>
      <c r="I43" s="138">
        <f>T('Project activities_old'!J40)</f>
      </c>
      <c r="J43" s="132">
        <f>T('Project activities_old'!K40)</f>
      </c>
      <c r="K43" s="142">
        <f>T('Project activities_old'!L40)</f>
      </c>
    </row>
    <row r="44" spans="2:11" ht="12.75">
      <c r="B44" s="572"/>
      <c r="C44" s="573"/>
      <c r="D44" s="574"/>
      <c r="E44" s="140">
        <f>'Project activities_old'!D41</f>
      </c>
      <c r="F44" s="138">
        <f>T('Project activities_old'!F41)</f>
      </c>
      <c r="G44" s="132">
        <f>T('Project activities_old'!G41)</f>
      </c>
      <c r="H44" s="142">
        <f>T('Project activities_old'!H41)</f>
      </c>
      <c r="I44" s="138">
        <f>T('Project activities_old'!J41)</f>
      </c>
      <c r="J44" s="132">
        <f>T('Project activities_old'!K41)</f>
      </c>
      <c r="K44" s="142">
        <f>T('Project activities_old'!L41)</f>
      </c>
    </row>
    <row r="45" spans="2:11" ht="12.75">
      <c r="B45" s="572"/>
      <c r="C45" s="573"/>
      <c r="D45" s="574"/>
      <c r="E45" s="140">
        <f>'Project activities_old'!D42</f>
      </c>
      <c r="F45" s="138">
        <f>T('Project activities_old'!F42)</f>
      </c>
      <c r="G45" s="132">
        <f>T('Project activities_old'!G42)</f>
      </c>
      <c r="H45" s="142">
        <f>T('Project activities_old'!H42)</f>
      </c>
      <c r="I45" s="138">
        <f>T('Project activities_old'!J42)</f>
      </c>
      <c r="J45" s="132">
        <f>T('Project activities_old'!K42)</f>
      </c>
      <c r="K45" s="142">
        <f>T('Project activities_old'!L42)</f>
      </c>
    </row>
    <row r="46" spans="2:11" ht="12.75">
      <c r="B46" s="572"/>
      <c r="C46" s="573"/>
      <c r="D46" s="574"/>
      <c r="E46" s="140">
        <f>'Project activities_old'!D43</f>
      </c>
      <c r="F46" s="138">
        <f>T('Project activities_old'!F43)</f>
      </c>
      <c r="G46" s="132">
        <f>T('Project activities_old'!G43)</f>
      </c>
      <c r="H46" s="142">
        <f>T('Project activities_old'!H43)</f>
      </c>
      <c r="I46" s="138">
        <f>T('Project activities_old'!J43)</f>
      </c>
      <c r="J46" s="132">
        <f>T('Project activities_old'!K43)</f>
      </c>
      <c r="K46" s="142">
        <f>T('Project activities_old'!L43)</f>
      </c>
    </row>
    <row r="47" spans="2:11" ht="12.75">
      <c r="B47" s="572"/>
      <c r="C47" s="573"/>
      <c r="D47" s="574"/>
      <c r="E47" s="140">
        <f>'Project activities_old'!D44</f>
      </c>
      <c r="F47" s="138">
        <f>T('Project activities_old'!F44)</f>
      </c>
      <c r="G47" s="132">
        <f>T('Project activities_old'!G44)</f>
      </c>
      <c r="H47" s="142">
        <f>T('Project activities_old'!H44)</f>
      </c>
      <c r="I47" s="138">
        <f>T('Project activities_old'!J44)</f>
      </c>
      <c r="J47" s="132">
        <f>T('Project activities_old'!K44)</f>
      </c>
      <c r="K47" s="142">
        <f>T('Project activities_old'!L44)</f>
      </c>
    </row>
    <row r="48" spans="2:11" ht="12.75">
      <c r="B48" s="575"/>
      <c r="C48" s="576"/>
      <c r="D48" s="577"/>
      <c r="E48" s="149">
        <f>'Project activities_old'!D45</f>
      </c>
      <c r="F48" s="150">
        <f>T('Project activities_old'!F45)</f>
      </c>
      <c r="G48" s="151">
        <f>T('Project activities_old'!G45)</f>
      </c>
      <c r="H48" s="152">
        <f>T('Project activities_old'!H45)</f>
      </c>
      <c r="I48" s="150">
        <f>T('Project activities_old'!J45)</f>
      </c>
      <c r="J48" s="151">
        <f>T('Project activities_old'!K45)</f>
      </c>
      <c r="K48" s="152">
        <f>T('Project activities_old'!L45)</f>
      </c>
    </row>
    <row r="49" spans="2:11" ht="13.5" customHeight="1">
      <c r="B49" s="566" t="s">
        <v>49</v>
      </c>
      <c r="C49" s="567"/>
      <c r="D49" s="568"/>
      <c r="E49" s="134"/>
      <c r="F49" s="136" t="s">
        <v>7</v>
      </c>
      <c r="G49" s="136" t="s">
        <v>8</v>
      </c>
      <c r="H49" s="136" t="s">
        <v>9</v>
      </c>
      <c r="I49" s="133" t="s">
        <v>7</v>
      </c>
      <c r="J49" s="136" t="s">
        <v>8</v>
      </c>
      <c r="K49" s="136" t="s">
        <v>9</v>
      </c>
    </row>
    <row r="50" spans="2:11" ht="12.75">
      <c r="B50" s="569">
        <f>T('Project activities_old'!B48)</f>
      </c>
      <c r="C50" s="570"/>
      <c r="D50" s="571"/>
      <c r="E50" s="139" t="str">
        <f>'Project activities_old'!D48</f>
        <v>Águas superficiais</v>
      </c>
      <c r="F50" s="137">
        <f>T('Project activities_old'!F48)</f>
      </c>
      <c r="G50" s="135">
        <f>T('Project activities_old'!G48)</f>
      </c>
      <c r="H50" s="141">
        <f>T('Project activities_old'!H48)</f>
      </c>
      <c r="I50" s="137">
        <f>T('Project activities_old'!J48)</f>
      </c>
      <c r="J50" s="135">
        <f>T('Project activities_old'!K48)</f>
      </c>
      <c r="K50" s="143">
        <f>T('Project activities_old'!L48)</f>
      </c>
    </row>
    <row r="51" spans="2:11" ht="12.75">
      <c r="B51" s="572"/>
      <c r="C51" s="573"/>
      <c r="D51" s="574"/>
      <c r="E51" s="140" t="str">
        <f>'Project activities_old'!D49</f>
        <v>Terreno para agricultura</v>
      </c>
      <c r="F51" s="138">
        <f>T('Project activities_old'!F49)</f>
      </c>
      <c r="G51" s="132">
        <f>T('Project activities_old'!G49)</f>
      </c>
      <c r="H51" s="142">
        <f>T('Project activities_old'!H49)</f>
      </c>
      <c r="I51" s="138">
        <f>T('Project activities_old'!J49)</f>
      </c>
      <c r="J51" s="132">
        <f>T('Project activities_old'!K49)</f>
      </c>
      <c r="K51" s="142">
        <f>T('Project activities_old'!L49)</f>
      </c>
    </row>
    <row r="52" spans="2:11" ht="12.75">
      <c r="B52" s="572"/>
      <c r="C52" s="573"/>
      <c r="D52" s="574"/>
      <c r="E52" s="140" t="str">
        <f>'Project activities_old'!D50</f>
        <v>Árvores</v>
      </c>
      <c r="F52" s="138">
        <f>T('Project activities_old'!F50)</f>
      </c>
      <c r="G52" s="132">
        <f>T('Project activities_old'!G50)</f>
      </c>
      <c r="H52" s="143">
        <f>T('Project activities_old'!H50)</f>
      </c>
      <c r="I52" s="138">
        <f>T('Project activities_old'!J50)</f>
      </c>
      <c r="J52" s="132">
        <f>T('Project activities_old'!K50)</f>
      </c>
      <c r="K52" s="143">
        <f>T('Project activities_old'!L50)</f>
      </c>
    </row>
    <row r="53" spans="2:11" ht="12.75">
      <c r="B53" s="572"/>
      <c r="C53" s="573"/>
      <c r="D53" s="574"/>
      <c r="E53" s="140" t="str">
        <f>'Project activities_old'!D51</f>
        <v>Bicicletas</v>
      </c>
      <c r="F53" s="138">
        <f>T('Project activities_old'!F51)</f>
      </c>
      <c r="G53" s="132">
        <f>T('Project activities_old'!G51)</f>
      </c>
      <c r="H53" s="142">
        <f>T('Project activities_old'!H51)</f>
      </c>
      <c r="I53" s="138">
        <f>T('Project activities_old'!J51)</f>
      </c>
      <c r="J53" s="132">
        <f>T('Project activities_old'!K51)</f>
      </c>
      <c r="K53" s="142">
        <f>T('Project activities_old'!L51)</f>
      </c>
    </row>
    <row r="54" spans="2:11" ht="21">
      <c r="B54" s="572"/>
      <c r="C54" s="573"/>
      <c r="D54" s="574"/>
      <c r="E54" s="140" t="str">
        <f>'Project activities_old'!D52</f>
        <v>Infra-estruturas de irrigação</v>
      </c>
      <c r="F54" s="138">
        <f>T('Project activities_old'!F52)</f>
      </c>
      <c r="G54" s="132">
        <f>T('Project activities_old'!G52)</f>
      </c>
      <c r="H54" s="142">
        <f>T('Project activities_old'!H52)</f>
      </c>
      <c r="I54" s="138">
        <f>T('Project activities_old'!J52)</f>
      </c>
      <c r="J54" s="132">
        <f>T('Project activities_old'!K52)</f>
      </c>
      <c r="K54" s="142">
        <f>T('Project activities_old'!L52)</f>
      </c>
    </row>
    <row r="55" spans="2:11" ht="12.75">
      <c r="B55" s="572"/>
      <c r="C55" s="573"/>
      <c r="D55" s="574"/>
      <c r="E55" s="140">
        <f>'Project activities_old'!D53</f>
      </c>
      <c r="F55" s="138">
        <f>T('Project activities_old'!F53)</f>
      </c>
      <c r="G55" s="132">
        <f>T('Project activities_old'!G53)</f>
      </c>
      <c r="H55" s="142">
        <f>T('Project activities_old'!H53)</f>
      </c>
      <c r="I55" s="138">
        <f>T('Project activities_old'!J53)</f>
      </c>
      <c r="J55" s="132">
        <f>T('Project activities_old'!K53)</f>
      </c>
      <c r="K55" s="142">
        <f>T('Project activities_old'!L53)</f>
      </c>
    </row>
    <row r="56" spans="2:11" ht="12.75">
      <c r="B56" s="572"/>
      <c r="C56" s="573"/>
      <c r="D56" s="574"/>
      <c r="E56" s="140">
        <f>'Project activities_old'!D54</f>
      </c>
      <c r="F56" s="138">
        <f>T('Project activities_old'!F54)</f>
      </c>
      <c r="G56" s="132">
        <f>T('Project activities_old'!G54)</f>
      </c>
      <c r="H56" s="142">
        <f>T('Project activities_old'!H54)</f>
      </c>
      <c r="I56" s="138">
        <f>T('Project activities_old'!J54)</f>
      </c>
      <c r="J56" s="132">
        <f>T('Project activities_old'!K54)</f>
      </c>
      <c r="K56" s="142">
        <f>T('Project activities_old'!L54)</f>
      </c>
    </row>
    <row r="57" spans="2:11" ht="12.75">
      <c r="B57" s="572"/>
      <c r="C57" s="573"/>
      <c r="D57" s="574"/>
      <c r="E57" s="140">
        <f>'Project activities_old'!D55</f>
      </c>
      <c r="F57" s="138">
        <f>T('Project activities_old'!F55)</f>
      </c>
      <c r="G57" s="132">
        <f>T('Project activities_old'!G55)</f>
      </c>
      <c r="H57" s="142">
        <f>T('Project activities_old'!H55)</f>
      </c>
      <c r="I57" s="138">
        <f>T('Project activities_old'!J55)</f>
      </c>
      <c r="J57" s="132">
        <f>T('Project activities_old'!K55)</f>
      </c>
      <c r="K57" s="142">
        <f>T('Project activities_old'!L55)</f>
      </c>
    </row>
    <row r="58" spans="2:11" ht="12.75">
      <c r="B58" s="572"/>
      <c r="C58" s="573"/>
      <c r="D58" s="574"/>
      <c r="E58" s="140">
        <f>'Project activities_old'!D56</f>
      </c>
      <c r="F58" s="138">
        <f>T('Project activities_old'!F56)</f>
      </c>
      <c r="G58" s="132">
        <f>T('Project activities_old'!G56)</f>
      </c>
      <c r="H58" s="142">
        <f>T('Project activities_old'!H56)</f>
      </c>
      <c r="I58" s="138">
        <f>T('Project activities_old'!J56)</f>
      </c>
      <c r="J58" s="132">
        <f>T('Project activities_old'!K56)</f>
      </c>
      <c r="K58" s="142">
        <f>T('Project activities_old'!L56)</f>
      </c>
    </row>
    <row r="59" spans="2:11" ht="12.75">
      <c r="B59" s="572"/>
      <c r="C59" s="573"/>
      <c r="D59" s="574"/>
      <c r="E59" s="140" t="str">
        <f>'Project activities_old'!D57</f>
        <v>Boa Saude</v>
      </c>
      <c r="F59" s="138">
        <f>T('Project activities_old'!F57)</f>
      </c>
      <c r="G59" s="132">
        <f>T('Project activities_old'!G57)</f>
      </c>
      <c r="H59" s="142">
        <f>T('Project activities_old'!H57)</f>
      </c>
      <c r="I59" s="138">
        <f>T('Project activities_old'!J57)</f>
      </c>
      <c r="J59" s="132">
        <f>T('Project activities_old'!K57)</f>
      </c>
      <c r="K59" s="142">
        <f>T('Project activities_old'!L57)</f>
      </c>
    </row>
    <row r="60" spans="2:11" ht="12.75">
      <c r="B60" s="572"/>
      <c r="C60" s="573"/>
      <c r="D60" s="574"/>
      <c r="E60" s="140">
        <f>'Project activities_old'!D58</f>
      </c>
      <c r="F60" s="138">
        <f>T('Project activities_old'!F58)</f>
      </c>
      <c r="G60" s="132">
        <f>T('Project activities_old'!G58)</f>
      </c>
      <c r="H60" s="142">
        <f>T('Project activities_old'!H58)</f>
      </c>
      <c r="I60" s="138">
        <f>T('Project activities_old'!J58)</f>
      </c>
      <c r="J60" s="132">
        <f>T('Project activities_old'!K58)</f>
      </c>
      <c r="K60" s="142">
        <f>T('Project activities_old'!L58)</f>
      </c>
    </row>
    <row r="61" spans="2:11" ht="12.75">
      <c r="B61" s="572"/>
      <c r="C61" s="573"/>
      <c r="D61" s="574"/>
      <c r="E61" s="140">
        <f>'Project activities_old'!D59</f>
      </c>
      <c r="F61" s="138">
        <f>T('Project activities_old'!F59)</f>
      </c>
      <c r="G61" s="132">
        <f>T('Project activities_old'!G59)</f>
      </c>
      <c r="H61" s="142">
        <f>T('Project activities_old'!H59)</f>
      </c>
      <c r="I61" s="138">
        <f>T('Project activities_old'!J59)</f>
      </c>
      <c r="J61" s="132">
        <f>T('Project activities_old'!K59)</f>
      </c>
      <c r="K61" s="142">
        <f>T('Project activities_old'!L59)</f>
      </c>
    </row>
    <row r="62" spans="2:11" ht="12.75">
      <c r="B62" s="572"/>
      <c r="C62" s="573"/>
      <c r="D62" s="574"/>
      <c r="E62" s="140">
        <f>'Project activities_old'!D60</f>
      </c>
      <c r="F62" s="138">
        <f>T('Project activities_old'!F60)</f>
      </c>
      <c r="G62" s="132">
        <f>T('Project activities_old'!G60)</f>
      </c>
      <c r="H62" s="142">
        <f>T('Project activities_old'!H60)</f>
      </c>
      <c r="I62" s="138">
        <f>T('Project activities_old'!J60)</f>
      </c>
      <c r="J62" s="132">
        <f>T('Project activities_old'!K60)</f>
      </c>
      <c r="K62" s="142">
        <f>T('Project activities_old'!L60)</f>
      </c>
    </row>
    <row r="63" spans="2:11" ht="12.75">
      <c r="B63" s="572"/>
      <c r="C63" s="573"/>
      <c r="D63" s="574"/>
      <c r="E63" s="140">
        <f>'Project activities_old'!D61</f>
      </c>
      <c r="F63" s="138">
        <f>T('Project activities_old'!F61)</f>
      </c>
      <c r="G63" s="132">
        <f>T('Project activities_old'!G61)</f>
      </c>
      <c r="H63" s="142">
        <f>T('Project activities_old'!H61)</f>
      </c>
      <c r="I63" s="138">
        <f>T('Project activities_old'!J61)</f>
      </c>
      <c r="J63" s="132">
        <f>T('Project activities_old'!K61)</f>
      </c>
      <c r="K63" s="142">
        <f>T('Project activities_old'!L61)</f>
      </c>
    </row>
    <row r="64" spans="2:11" ht="12.75">
      <c r="B64" s="575"/>
      <c r="C64" s="576"/>
      <c r="D64" s="577"/>
      <c r="E64" s="149">
        <f>'Project activities_old'!D62</f>
      </c>
      <c r="F64" s="150">
        <f>T('Project activities_old'!F62)</f>
      </c>
      <c r="G64" s="151">
        <f>T('Project activities_old'!G62)</f>
      </c>
      <c r="H64" s="152">
        <f>T('Project activities_old'!H62)</f>
      </c>
      <c r="I64" s="150">
        <f>T('Project activities_old'!J62)</f>
      </c>
      <c r="J64" s="151">
        <f>T('Project activities_old'!K62)</f>
      </c>
      <c r="K64" s="152">
        <f>T('Project activities_old'!L62)</f>
      </c>
    </row>
    <row r="65" spans="2:11" ht="13.5" customHeight="1">
      <c r="B65" s="566" t="s">
        <v>50</v>
      </c>
      <c r="C65" s="567"/>
      <c r="D65" s="568"/>
      <c r="E65" s="134"/>
      <c r="F65" s="136" t="s">
        <v>7</v>
      </c>
      <c r="G65" s="136" t="s">
        <v>8</v>
      </c>
      <c r="H65" s="136" t="s">
        <v>9</v>
      </c>
      <c r="I65" s="133" t="s">
        <v>7</v>
      </c>
      <c r="J65" s="136" t="s">
        <v>8</v>
      </c>
      <c r="K65" s="136" t="s">
        <v>9</v>
      </c>
    </row>
    <row r="66" spans="2:11" ht="12.75">
      <c r="B66" s="569">
        <f>T('Project activities_old'!B65)</f>
      </c>
      <c r="C66" s="570"/>
      <c r="D66" s="571"/>
      <c r="E66" s="139" t="str">
        <f>'Project activities_old'!D65</f>
        <v>Águas superficiais</v>
      </c>
      <c r="F66" s="137">
        <f>T('Project activities_old'!F65)</f>
      </c>
      <c r="G66" s="135">
        <f>T('Project activities_old'!G65)</f>
      </c>
      <c r="H66" s="141">
        <f>T('Project activities_old'!H65)</f>
      </c>
      <c r="I66" s="137">
        <f>T('Project activities_old'!J65)</f>
      </c>
      <c r="J66" s="135">
        <f>T('Project activities_old'!K65)</f>
      </c>
      <c r="K66" s="143">
        <f>T('Project activities_old'!L65)</f>
      </c>
    </row>
    <row r="67" spans="2:11" ht="12.75">
      <c r="B67" s="572"/>
      <c r="C67" s="573"/>
      <c r="D67" s="574"/>
      <c r="E67" s="140" t="str">
        <f>'Project activities_old'!D66</f>
        <v>Terreno para agricultura</v>
      </c>
      <c r="F67" s="138">
        <f>T('Project activities_old'!F66)</f>
      </c>
      <c r="G67" s="132">
        <f>T('Project activities_old'!G66)</f>
      </c>
      <c r="H67" s="142">
        <f>T('Project activities_old'!H66)</f>
      </c>
      <c r="I67" s="138">
        <f>T('Project activities_old'!J66)</f>
      </c>
      <c r="J67" s="132">
        <f>T('Project activities_old'!K66)</f>
      </c>
      <c r="K67" s="142">
        <f>T('Project activities_old'!L66)</f>
      </c>
    </row>
    <row r="68" spans="2:11" ht="12.75">
      <c r="B68" s="572"/>
      <c r="C68" s="573"/>
      <c r="D68" s="574"/>
      <c r="E68" s="140" t="str">
        <f>'Project activities_old'!D67</f>
        <v>Árvores</v>
      </c>
      <c r="F68" s="138">
        <f>T('Project activities_old'!F67)</f>
      </c>
      <c r="G68" s="132">
        <f>T('Project activities_old'!G67)</f>
      </c>
      <c r="H68" s="143">
        <f>T('Project activities_old'!H67)</f>
      </c>
      <c r="I68" s="138">
        <f>T('Project activities_old'!J67)</f>
      </c>
      <c r="J68" s="132">
        <f>T('Project activities_old'!K67)</f>
      </c>
      <c r="K68" s="143">
        <f>T('Project activities_old'!L67)</f>
      </c>
    </row>
    <row r="69" spans="2:11" ht="12.75">
      <c r="B69" s="572"/>
      <c r="C69" s="573"/>
      <c r="D69" s="574"/>
      <c r="E69" s="140" t="str">
        <f>'Project activities_old'!D68</f>
        <v>Bicicletas</v>
      </c>
      <c r="F69" s="138">
        <f>T('Project activities_old'!F68)</f>
      </c>
      <c r="G69" s="132">
        <f>T('Project activities_old'!G68)</f>
      </c>
      <c r="H69" s="142">
        <f>T('Project activities_old'!H68)</f>
      </c>
      <c r="I69" s="138">
        <f>T('Project activities_old'!J68)</f>
      </c>
      <c r="J69" s="132">
        <f>T('Project activities_old'!K68)</f>
      </c>
      <c r="K69" s="142">
        <f>T('Project activities_old'!L68)</f>
      </c>
    </row>
    <row r="70" spans="2:11" ht="21">
      <c r="B70" s="572"/>
      <c r="C70" s="573"/>
      <c r="D70" s="574"/>
      <c r="E70" s="140" t="str">
        <f>'Project activities_old'!D69</f>
        <v>Infra-estruturas de irrigação</v>
      </c>
      <c r="F70" s="138">
        <f>T('Project activities_old'!F69)</f>
      </c>
      <c r="G70" s="132">
        <f>T('Project activities_old'!G69)</f>
      </c>
      <c r="H70" s="142">
        <f>T('Project activities_old'!H69)</f>
      </c>
      <c r="I70" s="138">
        <f>T('Project activities_old'!J69)</f>
      </c>
      <c r="J70" s="132">
        <f>T('Project activities_old'!K69)</f>
      </c>
      <c r="K70" s="142">
        <f>T('Project activities_old'!L69)</f>
      </c>
    </row>
    <row r="71" spans="2:11" ht="12.75">
      <c r="B71" s="572"/>
      <c r="C71" s="573"/>
      <c r="D71" s="574"/>
      <c r="E71" s="140">
        <f>'Project activities_old'!D70</f>
      </c>
      <c r="F71" s="138">
        <f>T('Project activities_old'!F70)</f>
      </c>
      <c r="G71" s="132">
        <f>T('Project activities_old'!G70)</f>
      </c>
      <c r="H71" s="142">
        <f>T('Project activities_old'!H70)</f>
      </c>
      <c r="I71" s="138">
        <f>T('Project activities_old'!J70)</f>
      </c>
      <c r="J71" s="132">
        <f>T('Project activities_old'!K70)</f>
      </c>
      <c r="K71" s="142">
        <f>T('Project activities_old'!L70)</f>
      </c>
    </row>
    <row r="72" spans="2:11" ht="12.75">
      <c r="B72" s="572"/>
      <c r="C72" s="573"/>
      <c r="D72" s="574"/>
      <c r="E72" s="140">
        <f>'Project activities_old'!D71</f>
      </c>
      <c r="F72" s="138">
        <f>T('Project activities_old'!F71)</f>
      </c>
      <c r="G72" s="132">
        <f>T('Project activities_old'!G71)</f>
      </c>
      <c r="H72" s="142">
        <f>T('Project activities_old'!H71)</f>
      </c>
      <c r="I72" s="138">
        <f>T('Project activities_old'!J71)</f>
      </c>
      <c r="J72" s="132">
        <f>T('Project activities_old'!K71)</f>
      </c>
      <c r="K72" s="142">
        <f>T('Project activities_old'!L71)</f>
      </c>
    </row>
    <row r="73" spans="2:11" ht="12.75">
      <c r="B73" s="572"/>
      <c r="C73" s="573"/>
      <c r="D73" s="574"/>
      <c r="E73" s="140">
        <f>'Project activities_old'!D72</f>
      </c>
      <c r="F73" s="138">
        <f>T('Project activities_old'!F72)</f>
      </c>
      <c r="G73" s="132">
        <f>T('Project activities_old'!G72)</f>
      </c>
      <c r="H73" s="142">
        <f>T('Project activities_old'!H72)</f>
      </c>
      <c r="I73" s="138">
        <f>T('Project activities_old'!J72)</f>
      </c>
      <c r="J73" s="132">
        <f>T('Project activities_old'!K72)</f>
      </c>
      <c r="K73" s="142">
        <f>T('Project activities_old'!L72)</f>
      </c>
    </row>
    <row r="74" spans="2:11" ht="12.75">
      <c r="B74" s="572"/>
      <c r="C74" s="573"/>
      <c r="D74" s="574"/>
      <c r="E74" s="140">
        <f>'Project activities_old'!D73</f>
      </c>
      <c r="F74" s="138">
        <f>T('Project activities_old'!F73)</f>
      </c>
      <c r="G74" s="132">
        <f>T('Project activities_old'!G73)</f>
      </c>
      <c r="H74" s="142">
        <f>T('Project activities_old'!H73)</f>
      </c>
      <c r="I74" s="138">
        <f>T('Project activities_old'!J73)</f>
      </c>
      <c r="J74" s="132">
        <f>T('Project activities_old'!K73)</f>
      </c>
      <c r="K74" s="142">
        <f>T('Project activities_old'!L73)</f>
      </c>
    </row>
    <row r="75" spans="2:11" ht="12.75">
      <c r="B75" s="572"/>
      <c r="C75" s="573"/>
      <c r="D75" s="574"/>
      <c r="E75" s="140" t="str">
        <f>'Project activities_old'!D74</f>
        <v>Boa Saude</v>
      </c>
      <c r="F75" s="138">
        <f>T('Project activities_old'!F74)</f>
      </c>
      <c r="G75" s="132">
        <f>T('Project activities_old'!G74)</f>
      </c>
      <c r="H75" s="142">
        <f>T('Project activities_old'!H74)</f>
      </c>
      <c r="I75" s="138">
        <f>T('Project activities_old'!J74)</f>
      </c>
      <c r="J75" s="132">
        <f>T('Project activities_old'!K74)</f>
      </c>
      <c r="K75" s="142">
        <f>T('Project activities_old'!L74)</f>
      </c>
    </row>
    <row r="76" spans="2:11" ht="12.75">
      <c r="B76" s="572"/>
      <c r="C76" s="573"/>
      <c r="D76" s="574"/>
      <c r="E76" s="140">
        <f>'Project activities_old'!D75</f>
      </c>
      <c r="F76" s="138">
        <f>T('Project activities_old'!F75)</f>
      </c>
      <c r="G76" s="132">
        <f>T('Project activities_old'!G75)</f>
      </c>
      <c r="H76" s="142">
        <f>T('Project activities_old'!H75)</f>
      </c>
      <c r="I76" s="138">
        <f>T('Project activities_old'!J75)</f>
      </c>
      <c r="J76" s="132">
        <f>T('Project activities_old'!K75)</f>
      </c>
      <c r="K76" s="142">
        <f>T('Project activities_old'!L75)</f>
      </c>
    </row>
    <row r="77" spans="2:11" ht="12.75">
      <c r="B77" s="572"/>
      <c r="C77" s="573"/>
      <c r="D77" s="574"/>
      <c r="E77" s="140">
        <f>'Project activities_old'!D76</f>
      </c>
      <c r="F77" s="138">
        <f>T('Project activities_old'!F76)</f>
      </c>
      <c r="G77" s="132">
        <f>T('Project activities_old'!G76)</f>
      </c>
      <c r="H77" s="142">
        <f>T('Project activities_old'!H76)</f>
      </c>
      <c r="I77" s="138">
        <f>T('Project activities_old'!J76)</f>
      </c>
      <c r="J77" s="132">
        <f>T('Project activities_old'!K76)</f>
      </c>
      <c r="K77" s="142">
        <f>T('Project activities_old'!L76)</f>
      </c>
    </row>
    <row r="78" spans="2:11" ht="12.75">
      <c r="B78" s="572"/>
      <c r="C78" s="573"/>
      <c r="D78" s="574"/>
      <c r="E78" s="140">
        <f>'Project activities_old'!D77</f>
      </c>
      <c r="F78" s="138">
        <f>T('Project activities_old'!F77)</f>
      </c>
      <c r="G78" s="132">
        <f>T('Project activities_old'!G77)</f>
      </c>
      <c r="H78" s="142">
        <f>T('Project activities_old'!H77)</f>
      </c>
      <c r="I78" s="138">
        <f>T('Project activities_old'!J77)</f>
      </c>
      <c r="J78" s="132">
        <f>T('Project activities_old'!K77)</f>
      </c>
      <c r="K78" s="142">
        <f>T('Project activities_old'!L77)</f>
      </c>
    </row>
    <row r="79" spans="2:11" ht="12.75">
      <c r="B79" s="572"/>
      <c r="C79" s="573"/>
      <c r="D79" s="574"/>
      <c r="E79" s="140">
        <f>'Project activities_old'!D78</f>
      </c>
      <c r="F79" s="138">
        <f>T('Project activities_old'!F78)</f>
      </c>
      <c r="G79" s="132">
        <f>T('Project activities_old'!G78)</f>
      </c>
      <c r="H79" s="142">
        <f>T('Project activities_old'!H78)</f>
      </c>
      <c r="I79" s="138">
        <f>T('Project activities_old'!J78)</f>
      </c>
      <c r="J79" s="132">
        <f>T('Project activities_old'!K78)</f>
      </c>
      <c r="K79" s="142">
        <f>T('Project activities_old'!L78)</f>
      </c>
    </row>
    <row r="80" spans="2:11" ht="12.75">
      <c r="B80" s="575"/>
      <c r="C80" s="576"/>
      <c r="D80" s="577"/>
      <c r="E80" s="140">
        <f>'Project activities_old'!D79</f>
      </c>
      <c r="F80" s="138">
        <f>T('Project activities_old'!F79)</f>
      </c>
      <c r="G80" s="132">
        <f>T('Project activities_old'!G79)</f>
      </c>
      <c r="H80" s="142">
        <f>T('Project activities_old'!H79)</f>
      </c>
      <c r="I80" s="138">
        <f>T('Project activities_old'!J79)</f>
      </c>
      <c r="J80" s="132">
        <f>T('Project activities_old'!K79)</f>
      </c>
      <c r="K80" s="142">
        <f>T('Project activities_old'!L79)</f>
      </c>
    </row>
    <row r="81" spans="2:11" ht="13.5" customHeight="1">
      <c r="B81" s="566" t="s">
        <v>51</v>
      </c>
      <c r="C81" s="567"/>
      <c r="D81" s="568"/>
      <c r="E81" s="134"/>
      <c r="F81" s="136" t="s">
        <v>7</v>
      </c>
      <c r="G81" s="136" t="s">
        <v>8</v>
      </c>
      <c r="H81" s="136" t="s">
        <v>9</v>
      </c>
      <c r="I81" s="133" t="s">
        <v>7</v>
      </c>
      <c r="J81" s="136" t="s">
        <v>8</v>
      </c>
      <c r="K81" s="136" t="s">
        <v>9</v>
      </c>
    </row>
    <row r="82" spans="2:11" ht="12.75">
      <c r="B82" s="569">
        <f>T('Project activities_old'!B82)</f>
      </c>
      <c r="C82" s="570"/>
      <c r="D82" s="571"/>
      <c r="E82" s="139" t="str">
        <f>'Project activities_old'!D82</f>
        <v>Águas superficiais</v>
      </c>
      <c r="F82" s="137">
        <f>T('Project activities_old'!F82)</f>
      </c>
      <c r="G82" s="135">
        <f>T('Project activities_old'!G82)</f>
      </c>
      <c r="H82" s="141">
        <f>T('Project activities_old'!H82)</f>
      </c>
      <c r="I82" s="137">
        <f>T('Project activities_old'!J82)</f>
      </c>
      <c r="J82" s="135">
        <f>T('Project activities_old'!K82)</f>
      </c>
      <c r="K82" s="143">
        <f>T('Project activities_old'!L82)</f>
      </c>
    </row>
    <row r="83" spans="2:11" ht="12.75">
      <c r="B83" s="572"/>
      <c r="C83" s="573"/>
      <c r="D83" s="574"/>
      <c r="E83" s="140" t="str">
        <f>'Project activities_old'!D83</f>
        <v>Terreno para agricultura</v>
      </c>
      <c r="F83" s="138">
        <f>T('Project activities_old'!F83)</f>
      </c>
      <c r="G83" s="132">
        <f>T('Project activities_old'!G83)</f>
      </c>
      <c r="H83" s="142">
        <f>T('Project activities_old'!H83)</f>
      </c>
      <c r="I83" s="138">
        <f>T('Project activities_old'!J83)</f>
      </c>
      <c r="J83" s="132">
        <f>T('Project activities_old'!K83)</f>
      </c>
      <c r="K83" s="142">
        <f>T('Project activities_old'!L83)</f>
      </c>
    </row>
    <row r="84" spans="2:11" ht="12.75">
      <c r="B84" s="572"/>
      <c r="C84" s="573"/>
      <c r="D84" s="574"/>
      <c r="E84" s="140" t="str">
        <f>'Project activities_old'!D84</f>
        <v>Árvores</v>
      </c>
      <c r="F84" s="138">
        <f>T('Project activities_old'!F84)</f>
      </c>
      <c r="G84" s="132">
        <f>T('Project activities_old'!G84)</f>
      </c>
      <c r="H84" s="143">
        <f>T('Project activities_old'!H84)</f>
      </c>
      <c r="I84" s="138">
        <f>T('Project activities_old'!J84)</f>
      </c>
      <c r="J84" s="132">
        <f>T('Project activities_old'!K84)</f>
      </c>
      <c r="K84" s="143">
        <f>T('Project activities_old'!L84)</f>
      </c>
    </row>
    <row r="85" spans="2:11" ht="12.75">
      <c r="B85" s="572"/>
      <c r="C85" s="573"/>
      <c r="D85" s="574"/>
      <c r="E85" s="140" t="str">
        <f>'Project activities_old'!D85</f>
        <v>Bicicletas</v>
      </c>
      <c r="F85" s="138">
        <f>T('Project activities_old'!F85)</f>
      </c>
      <c r="G85" s="132">
        <f>T('Project activities_old'!G85)</f>
      </c>
      <c r="H85" s="142">
        <f>T('Project activities_old'!H85)</f>
      </c>
      <c r="I85" s="138">
        <f>T('Project activities_old'!J85)</f>
      </c>
      <c r="J85" s="132">
        <f>T('Project activities_old'!K85)</f>
      </c>
      <c r="K85" s="142">
        <f>T('Project activities_old'!L85)</f>
      </c>
    </row>
    <row r="86" spans="2:11" ht="21">
      <c r="B86" s="572"/>
      <c r="C86" s="573"/>
      <c r="D86" s="574"/>
      <c r="E86" s="140" t="str">
        <f>'Project activities_old'!D86</f>
        <v>Infra-estruturas de irrigação</v>
      </c>
      <c r="F86" s="138">
        <f>T('Project activities_old'!F86)</f>
      </c>
      <c r="G86" s="132">
        <f>T('Project activities_old'!G86)</f>
      </c>
      <c r="H86" s="142">
        <f>T('Project activities_old'!H86)</f>
      </c>
      <c r="I86" s="138">
        <f>T('Project activities_old'!J86)</f>
      </c>
      <c r="J86" s="132">
        <f>T('Project activities_old'!K86)</f>
      </c>
      <c r="K86" s="142">
        <f>T('Project activities_old'!L86)</f>
      </c>
    </row>
    <row r="87" spans="2:11" ht="12.75">
      <c r="B87" s="572"/>
      <c r="C87" s="573"/>
      <c r="D87" s="574"/>
      <c r="E87" s="140">
        <f>'Project activities_old'!D87</f>
      </c>
      <c r="F87" s="138">
        <f>T('Project activities_old'!F87)</f>
      </c>
      <c r="G87" s="132">
        <f>T('Project activities_old'!G87)</f>
      </c>
      <c r="H87" s="142">
        <f>T('Project activities_old'!H87)</f>
      </c>
      <c r="I87" s="138">
        <f>T('Project activities_old'!J87)</f>
      </c>
      <c r="J87" s="132">
        <f>T('Project activities_old'!K87)</f>
      </c>
      <c r="K87" s="142">
        <f>T('Project activities_old'!L87)</f>
      </c>
    </row>
    <row r="88" spans="2:11" ht="12.75">
      <c r="B88" s="572"/>
      <c r="C88" s="573"/>
      <c r="D88" s="574"/>
      <c r="E88" s="140">
        <f>'Project activities_old'!D88</f>
      </c>
      <c r="F88" s="138">
        <f>T('Project activities_old'!F88)</f>
      </c>
      <c r="G88" s="132">
        <f>T('Project activities_old'!G88)</f>
      </c>
      <c r="H88" s="142">
        <f>T('Project activities_old'!H88)</f>
      </c>
      <c r="I88" s="138">
        <f>T('Project activities_old'!J88)</f>
      </c>
      <c r="J88" s="132">
        <f>T('Project activities_old'!K88)</f>
      </c>
      <c r="K88" s="142">
        <f>T('Project activities_old'!L88)</f>
      </c>
    </row>
    <row r="89" spans="2:11" ht="12.75">
      <c r="B89" s="572"/>
      <c r="C89" s="573"/>
      <c r="D89" s="574"/>
      <c r="E89" s="140">
        <f>'Project activities_old'!D89</f>
      </c>
      <c r="F89" s="138">
        <f>T('Project activities_old'!F89)</f>
      </c>
      <c r="G89" s="132">
        <f>T('Project activities_old'!G89)</f>
      </c>
      <c r="H89" s="142">
        <f>T('Project activities_old'!H89)</f>
      </c>
      <c r="I89" s="138">
        <f>T('Project activities_old'!J89)</f>
      </c>
      <c r="J89" s="132">
        <f>T('Project activities_old'!K89)</f>
      </c>
      <c r="K89" s="142">
        <f>T('Project activities_old'!L89)</f>
      </c>
    </row>
    <row r="90" spans="2:11" ht="12.75">
      <c r="B90" s="572"/>
      <c r="C90" s="573"/>
      <c r="D90" s="574"/>
      <c r="E90" s="140">
        <f>'Project activities_old'!D90</f>
      </c>
      <c r="F90" s="138">
        <f>T('Project activities_old'!F90)</f>
      </c>
      <c r="G90" s="132">
        <f>T('Project activities_old'!G90)</f>
      </c>
      <c r="H90" s="142">
        <f>T('Project activities_old'!H90)</f>
      </c>
      <c r="I90" s="138">
        <f>T('Project activities_old'!J90)</f>
      </c>
      <c r="J90" s="132">
        <f>T('Project activities_old'!K90)</f>
      </c>
      <c r="K90" s="142">
        <f>T('Project activities_old'!L90)</f>
      </c>
    </row>
    <row r="91" spans="2:11" ht="12.75">
      <c r="B91" s="572"/>
      <c r="C91" s="573"/>
      <c r="D91" s="574"/>
      <c r="E91" s="140" t="str">
        <f>'Project activities_old'!D91</f>
        <v>Boa Saude</v>
      </c>
      <c r="F91" s="138">
        <f>T('Project activities_old'!F91)</f>
      </c>
      <c r="G91" s="132">
        <f>T('Project activities_old'!G91)</f>
      </c>
      <c r="H91" s="142">
        <f>T('Project activities_old'!H91)</f>
      </c>
      <c r="I91" s="138">
        <f>T('Project activities_old'!J91)</f>
      </c>
      <c r="J91" s="132">
        <f>T('Project activities_old'!K91)</f>
      </c>
      <c r="K91" s="142">
        <f>T('Project activities_old'!L91)</f>
      </c>
    </row>
    <row r="92" spans="2:11" ht="12.75">
      <c r="B92" s="572"/>
      <c r="C92" s="573"/>
      <c r="D92" s="574"/>
      <c r="E92" s="140">
        <f>'Project activities_old'!D92</f>
      </c>
      <c r="F92" s="138">
        <f>T('Project activities_old'!F92)</f>
      </c>
      <c r="G92" s="132">
        <f>T('Project activities_old'!G92)</f>
      </c>
      <c r="H92" s="142">
        <f>T('Project activities_old'!H92)</f>
      </c>
      <c r="I92" s="138">
        <f>T('Project activities_old'!J92)</f>
      </c>
      <c r="J92" s="132">
        <f>T('Project activities_old'!K92)</f>
      </c>
      <c r="K92" s="142">
        <f>T('Project activities_old'!L92)</f>
      </c>
    </row>
    <row r="93" spans="2:11" ht="12.75">
      <c r="B93" s="572"/>
      <c r="C93" s="573"/>
      <c r="D93" s="574"/>
      <c r="E93" s="140">
        <f>'Project activities_old'!D93</f>
      </c>
      <c r="F93" s="138">
        <f>T('Project activities_old'!F93)</f>
      </c>
      <c r="G93" s="132">
        <f>T('Project activities_old'!G93)</f>
      </c>
      <c r="H93" s="142">
        <f>T('Project activities_old'!H93)</f>
      </c>
      <c r="I93" s="138">
        <f>T('Project activities_old'!J93)</f>
      </c>
      <c r="J93" s="132">
        <f>T('Project activities_old'!K93)</f>
      </c>
      <c r="K93" s="142">
        <f>T('Project activities_old'!L93)</f>
      </c>
    </row>
    <row r="94" spans="2:11" ht="12.75">
      <c r="B94" s="572"/>
      <c r="C94" s="573"/>
      <c r="D94" s="574"/>
      <c r="E94" s="140">
        <f>'Project activities_old'!D94</f>
      </c>
      <c r="F94" s="138">
        <f>T('Project activities_old'!F94)</f>
      </c>
      <c r="G94" s="132">
        <f>T('Project activities_old'!G94)</f>
      </c>
      <c r="H94" s="142">
        <f>T('Project activities_old'!H94)</f>
      </c>
      <c r="I94" s="138">
        <f>T('Project activities_old'!J94)</f>
      </c>
      <c r="J94" s="132">
        <f>T('Project activities_old'!K94)</f>
      </c>
      <c r="K94" s="142">
        <f>T('Project activities_old'!L94)</f>
      </c>
    </row>
    <row r="95" spans="2:11" ht="12.75">
      <c r="B95" s="572"/>
      <c r="C95" s="573"/>
      <c r="D95" s="574"/>
      <c r="E95" s="140">
        <f>'Project activities_old'!D95</f>
      </c>
      <c r="F95" s="138">
        <f>T('Project activities_old'!F95)</f>
      </c>
      <c r="G95" s="132">
        <f>T('Project activities_old'!G95)</f>
      </c>
      <c r="H95" s="142">
        <f>T('Project activities_old'!H95)</f>
      </c>
      <c r="I95" s="138">
        <f>T('Project activities_old'!J95)</f>
      </c>
      <c r="J95" s="132">
        <f>T('Project activities_old'!K95)</f>
      </c>
      <c r="K95" s="142">
        <f>T('Project activities_old'!L95)</f>
      </c>
    </row>
    <row r="96" spans="2:11" ht="12.75">
      <c r="B96" s="575"/>
      <c r="C96" s="576"/>
      <c r="D96" s="577"/>
      <c r="E96" s="140">
        <f>'Project activities_old'!D96</f>
      </c>
      <c r="F96" s="138">
        <f>T('Project activities_old'!F96)</f>
      </c>
      <c r="G96" s="132">
        <f>T('Project activities_old'!G96)</f>
      </c>
      <c r="H96" s="142">
        <f>T('Project activities_old'!H96)</f>
      </c>
      <c r="I96" s="138">
        <f>T('Project activities_old'!J96)</f>
      </c>
      <c r="J96" s="132">
        <f>T('Project activities_old'!K96)</f>
      </c>
      <c r="K96" s="142">
        <f>T('Project activities_old'!L96)</f>
      </c>
    </row>
    <row r="97" spans="2:11" ht="13.5" customHeight="1">
      <c r="B97" s="566" t="s">
        <v>52</v>
      </c>
      <c r="C97" s="567"/>
      <c r="D97" s="568"/>
      <c r="E97" s="134"/>
      <c r="F97" s="136" t="s">
        <v>7</v>
      </c>
      <c r="G97" s="136" t="s">
        <v>8</v>
      </c>
      <c r="H97" s="136" t="s">
        <v>9</v>
      </c>
      <c r="I97" s="133" t="s">
        <v>7</v>
      </c>
      <c r="J97" s="136" t="s">
        <v>8</v>
      </c>
      <c r="K97" s="136" t="s">
        <v>9</v>
      </c>
    </row>
    <row r="98" spans="2:11" ht="12.75">
      <c r="B98" s="569">
        <f>T('Project activities_old'!B99)</f>
      </c>
      <c r="C98" s="570"/>
      <c r="D98" s="571"/>
      <c r="E98" s="139" t="str">
        <f>'Project activities_old'!D99</f>
        <v>Águas superficiais</v>
      </c>
      <c r="F98" s="137">
        <f>T('Project activities_old'!F99)</f>
      </c>
      <c r="G98" s="135">
        <f>T('Project activities_old'!G99)</f>
      </c>
      <c r="H98" s="141">
        <f>T('Project activities_old'!H99)</f>
      </c>
      <c r="I98" s="137">
        <f>T('Project activities_old'!J99)</f>
      </c>
      <c r="J98" s="135">
        <f>T('Project activities_old'!K99)</f>
      </c>
      <c r="K98" s="143">
        <f>T('Project activities_old'!L99)</f>
      </c>
    </row>
    <row r="99" spans="2:11" ht="12.75">
      <c r="B99" s="572"/>
      <c r="C99" s="573"/>
      <c r="D99" s="574"/>
      <c r="E99" s="140" t="str">
        <f>'Project activities_old'!D100</f>
        <v>Terreno para agricultura</v>
      </c>
      <c r="F99" s="138">
        <f>T('Project activities_old'!F100)</f>
      </c>
      <c r="G99" s="132">
        <f>T('Project activities_old'!G100)</f>
      </c>
      <c r="H99" s="142">
        <f>T('Project activities_old'!H100)</f>
      </c>
      <c r="I99" s="138">
        <f>T('Project activities_old'!J100)</f>
      </c>
      <c r="J99" s="132">
        <f>T('Project activities_old'!K100)</f>
      </c>
      <c r="K99" s="142">
        <f>T('Project activities_old'!L100)</f>
      </c>
    </row>
    <row r="100" spans="2:11" ht="12.75">
      <c r="B100" s="572"/>
      <c r="C100" s="573"/>
      <c r="D100" s="574"/>
      <c r="E100" s="140" t="str">
        <f>'Project activities_old'!D101</f>
        <v>Árvores</v>
      </c>
      <c r="F100" s="138">
        <f>T('Project activities_old'!F101)</f>
      </c>
      <c r="G100" s="132">
        <f>T('Project activities_old'!G101)</f>
      </c>
      <c r="H100" s="143">
        <f>T('Project activities_old'!H101)</f>
      </c>
      <c r="I100" s="138">
        <f>T('Project activities_old'!J101)</f>
      </c>
      <c r="J100" s="132">
        <f>T('Project activities_old'!K101)</f>
      </c>
      <c r="K100" s="143">
        <f>T('Project activities_old'!L101)</f>
      </c>
    </row>
    <row r="101" spans="2:11" ht="12.75">
      <c r="B101" s="572"/>
      <c r="C101" s="573"/>
      <c r="D101" s="574"/>
      <c r="E101" s="140" t="str">
        <f>'Project activities_old'!D102</f>
        <v>Bicicletas</v>
      </c>
      <c r="F101" s="138">
        <f>T('Project activities_old'!F102)</f>
      </c>
      <c r="G101" s="132">
        <f>T('Project activities_old'!G102)</f>
      </c>
      <c r="H101" s="142">
        <f>T('Project activities_old'!H102)</f>
      </c>
      <c r="I101" s="138">
        <f>T('Project activities_old'!J102)</f>
      </c>
      <c r="J101" s="132">
        <f>T('Project activities_old'!K102)</f>
      </c>
      <c r="K101" s="142">
        <f>T('Project activities_old'!L102)</f>
      </c>
    </row>
    <row r="102" spans="2:11" ht="21">
      <c r="B102" s="572"/>
      <c r="C102" s="573"/>
      <c r="D102" s="574"/>
      <c r="E102" s="140" t="str">
        <f>'Project activities_old'!D103</f>
        <v>Infra-estruturas de irrigação</v>
      </c>
      <c r="F102" s="138">
        <f>T('Project activities_old'!F103)</f>
      </c>
      <c r="G102" s="132">
        <f>T('Project activities_old'!G103)</f>
      </c>
      <c r="H102" s="142">
        <f>T('Project activities_old'!H103)</f>
      </c>
      <c r="I102" s="138">
        <f>T('Project activities_old'!J103)</f>
      </c>
      <c r="J102" s="132">
        <f>T('Project activities_old'!K103)</f>
      </c>
      <c r="K102" s="142">
        <f>T('Project activities_old'!L103)</f>
      </c>
    </row>
    <row r="103" spans="2:11" ht="12.75">
      <c r="B103" s="572"/>
      <c r="C103" s="573"/>
      <c r="D103" s="574"/>
      <c r="E103" s="140">
        <f>'Project activities_old'!D104</f>
      </c>
      <c r="F103" s="138">
        <f>T('Project activities_old'!F104)</f>
      </c>
      <c r="G103" s="132">
        <f>T('Project activities_old'!G104)</f>
      </c>
      <c r="H103" s="142">
        <f>T('Project activities_old'!H104)</f>
      </c>
      <c r="I103" s="138">
        <f>T('Project activities_old'!J104)</f>
      </c>
      <c r="J103" s="132">
        <f>T('Project activities_old'!K104)</f>
      </c>
      <c r="K103" s="142">
        <f>T('Project activities_old'!L104)</f>
      </c>
    </row>
    <row r="104" spans="2:11" ht="12.75">
      <c r="B104" s="572"/>
      <c r="C104" s="573"/>
      <c r="D104" s="574"/>
      <c r="E104" s="140">
        <f>'Project activities_old'!D105</f>
      </c>
      <c r="F104" s="138">
        <f>T('Project activities_old'!F105)</f>
      </c>
      <c r="G104" s="132">
        <f>T('Project activities_old'!G105)</f>
      </c>
      <c r="H104" s="142">
        <f>T('Project activities_old'!H105)</f>
      </c>
      <c r="I104" s="138">
        <f>T('Project activities_old'!J105)</f>
      </c>
      <c r="J104" s="132">
        <f>T('Project activities_old'!K105)</f>
      </c>
      <c r="K104" s="142">
        <f>T('Project activities_old'!L105)</f>
      </c>
    </row>
    <row r="105" spans="2:11" ht="12.75">
      <c r="B105" s="572"/>
      <c r="C105" s="573"/>
      <c r="D105" s="574"/>
      <c r="E105" s="140">
        <f>'Project activities_old'!D106</f>
      </c>
      <c r="F105" s="138">
        <f>T('Project activities_old'!F106)</f>
      </c>
      <c r="G105" s="132">
        <f>T('Project activities_old'!G106)</f>
      </c>
      <c r="H105" s="142">
        <f>T('Project activities_old'!H106)</f>
      </c>
      <c r="I105" s="138">
        <f>T('Project activities_old'!J106)</f>
      </c>
      <c r="J105" s="132">
        <f>T('Project activities_old'!K106)</f>
      </c>
      <c r="K105" s="142">
        <f>T('Project activities_old'!L106)</f>
      </c>
    </row>
    <row r="106" spans="2:11" ht="12.75">
      <c r="B106" s="572"/>
      <c r="C106" s="573"/>
      <c r="D106" s="574"/>
      <c r="E106" s="140">
        <f>'Project activities_old'!D107</f>
      </c>
      <c r="F106" s="138">
        <f>T('Project activities_old'!F107)</f>
      </c>
      <c r="G106" s="132">
        <f>T('Project activities_old'!G107)</f>
      </c>
      <c r="H106" s="142">
        <f>T('Project activities_old'!H107)</f>
      </c>
      <c r="I106" s="138">
        <f>T('Project activities_old'!J107)</f>
      </c>
      <c r="J106" s="132">
        <f>T('Project activities_old'!K107)</f>
      </c>
      <c r="K106" s="142">
        <f>T('Project activities_old'!L107)</f>
      </c>
    </row>
    <row r="107" spans="2:11" ht="12.75">
      <c r="B107" s="572"/>
      <c r="C107" s="573"/>
      <c r="D107" s="574"/>
      <c r="E107" s="140" t="str">
        <f>'Project activities_old'!D108</f>
        <v>Boa Saude</v>
      </c>
      <c r="F107" s="138">
        <f>T('Project activities_old'!F108)</f>
      </c>
      <c r="G107" s="132">
        <f>T('Project activities_old'!G108)</f>
      </c>
      <c r="H107" s="142">
        <f>T('Project activities_old'!H108)</f>
      </c>
      <c r="I107" s="138">
        <f>T('Project activities_old'!J108)</f>
      </c>
      <c r="J107" s="132">
        <f>T('Project activities_old'!K108)</f>
      </c>
      <c r="K107" s="142">
        <f>T('Project activities_old'!L108)</f>
      </c>
    </row>
    <row r="108" spans="2:11" ht="12.75">
      <c r="B108" s="572"/>
      <c r="C108" s="573"/>
      <c r="D108" s="574"/>
      <c r="E108" s="140">
        <f>'Project activities_old'!D109</f>
      </c>
      <c r="F108" s="138">
        <f>T('Project activities_old'!F109)</f>
      </c>
      <c r="G108" s="132">
        <f>T('Project activities_old'!G109)</f>
      </c>
      <c r="H108" s="142">
        <f>T('Project activities_old'!H109)</f>
      </c>
      <c r="I108" s="138">
        <f>T('Project activities_old'!J109)</f>
      </c>
      <c r="J108" s="132">
        <f>T('Project activities_old'!K109)</f>
      </c>
      <c r="K108" s="142">
        <f>T('Project activities_old'!L109)</f>
      </c>
    </row>
    <row r="109" spans="2:11" ht="12.75">
      <c r="B109" s="572"/>
      <c r="C109" s="573"/>
      <c r="D109" s="574"/>
      <c r="E109" s="140">
        <f>'Project activities_old'!D110</f>
      </c>
      <c r="F109" s="138">
        <f>T('Project activities_old'!F110)</f>
      </c>
      <c r="G109" s="132">
        <f>T('Project activities_old'!G110)</f>
      </c>
      <c r="H109" s="142">
        <f>T('Project activities_old'!H110)</f>
      </c>
      <c r="I109" s="138">
        <f>T('Project activities_old'!J110)</f>
      </c>
      <c r="J109" s="132">
        <f>T('Project activities_old'!K110)</f>
      </c>
      <c r="K109" s="142">
        <f>T('Project activities_old'!L110)</f>
      </c>
    </row>
    <row r="110" spans="2:11" ht="12.75">
      <c r="B110" s="572"/>
      <c r="C110" s="573"/>
      <c r="D110" s="574"/>
      <c r="E110" s="140">
        <f>'Project activities_old'!D111</f>
      </c>
      <c r="F110" s="138">
        <f>T('Project activities_old'!F111)</f>
      </c>
      <c r="G110" s="132">
        <f>T('Project activities_old'!G111)</f>
      </c>
      <c r="H110" s="142">
        <f>T('Project activities_old'!H111)</f>
      </c>
      <c r="I110" s="138">
        <f>T('Project activities_old'!J111)</f>
      </c>
      <c r="J110" s="132">
        <f>T('Project activities_old'!K111)</f>
      </c>
      <c r="K110" s="142">
        <f>T('Project activities_old'!L111)</f>
      </c>
    </row>
    <row r="111" spans="2:11" ht="12.75">
      <c r="B111" s="572"/>
      <c r="C111" s="573"/>
      <c r="D111" s="574"/>
      <c r="E111" s="140">
        <f>'Project activities_old'!D112</f>
      </c>
      <c r="F111" s="138">
        <f>T('Project activities_old'!F112)</f>
      </c>
      <c r="G111" s="132">
        <f>T('Project activities_old'!G112)</f>
      </c>
      <c r="H111" s="142">
        <f>T('Project activities_old'!H112)</f>
      </c>
      <c r="I111" s="138">
        <f>T('Project activities_old'!J112)</f>
      </c>
      <c r="J111" s="132">
        <f>T('Project activities_old'!K112)</f>
      </c>
      <c r="K111" s="142">
        <f>T('Project activities_old'!L112)</f>
      </c>
    </row>
    <row r="112" spans="2:11" ht="12.75">
      <c r="B112" s="575"/>
      <c r="C112" s="576"/>
      <c r="D112" s="577"/>
      <c r="E112" s="140">
        <f>'Project activities_old'!D113</f>
      </c>
      <c r="F112" s="138">
        <f>T('Project activities_old'!F113)</f>
      </c>
      <c r="G112" s="132">
        <f>T('Project activities_old'!G113)</f>
      </c>
      <c r="H112" s="142">
        <f>T('Project activities_old'!H113)</f>
      </c>
      <c r="I112" s="138">
        <f>T('Project activities_old'!J113)</f>
      </c>
      <c r="J112" s="132">
        <f>T('Project activities_old'!K113)</f>
      </c>
      <c r="K112" s="142">
        <f>T('Project activities_old'!L113)</f>
      </c>
    </row>
    <row r="113" spans="2:11" ht="13.5" customHeight="1">
      <c r="B113" s="566" t="s">
        <v>53</v>
      </c>
      <c r="C113" s="567"/>
      <c r="D113" s="568"/>
      <c r="E113" s="134"/>
      <c r="F113" s="136" t="s">
        <v>7</v>
      </c>
      <c r="G113" s="136" t="s">
        <v>8</v>
      </c>
      <c r="H113" s="136" t="s">
        <v>9</v>
      </c>
      <c r="I113" s="133" t="s">
        <v>7</v>
      </c>
      <c r="J113" s="136" t="s">
        <v>8</v>
      </c>
      <c r="K113" s="136" t="s">
        <v>9</v>
      </c>
    </row>
    <row r="114" spans="2:11" ht="13.5" customHeight="1">
      <c r="B114" s="569" t="str">
        <f>T('Project activities_old'!B116)</f>
        <v>activity 7</v>
      </c>
      <c r="C114" s="570"/>
      <c r="D114" s="571"/>
      <c r="E114" s="139" t="str">
        <f>'Project activities_old'!D116</f>
        <v>Águas superficiais</v>
      </c>
      <c r="F114" s="137">
        <f>T('Project activities_old'!F116)</f>
      </c>
      <c r="G114" s="135">
        <f>T('Project activities_old'!G116)</f>
      </c>
      <c r="H114" s="141">
        <f>T('Project activities_old'!H116)</f>
      </c>
      <c r="I114" s="137">
        <f>T('Project activities_old'!J116)</f>
      </c>
      <c r="J114" s="135">
        <f>T('Project activities_old'!K116)</f>
      </c>
      <c r="K114" s="143">
        <f>T('Project activities_old'!L116)</f>
      </c>
    </row>
    <row r="115" spans="2:11" ht="12.75">
      <c r="B115" s="572"/>
      <c r="C115" s="573"/>
      <c r="D115" s="574"/>
      <c r="E115" s="140" t="str">
        <f>'Project activities_old'!D117</f>
        <v>Terreno para agricultura</v>
      </c>
      <c r="F115" s="138">
        <f>T('Project activities_old'!F117)</f>
      </c>
      <c r="G115" s="132">
        <f>T('Project activities_old'!G117)</f>
      </c>
      <c r="H115" s="142">
        <f>T('Project activities_old'!H117)</f>
      </c>
      <c r="I115" s="138">
        <f>T('Project activities_old'!J117)</f>
      </c>
      <c r="J115" s="132">
        <f>T('Project activities_old'!K117)</f>
      </c>
      <c r="K115" s="142">
        <f>T('Project activities_old'!L117)</f>
      </c>
    </row>
    <row r="116" spans="2:11" ht="12.75">
      <c r="B116" s="572"/>
      <c r="C116" s="573"/>
      <c r="D116" s="574"/>
      <c r="E116" s="140" t="str">
        <f>'Project activities_old'!D118</f>
        <v>Árvores</v>
      </c>
      <c r="F116" s="138">
        <f>T('Project activities_old'!F118)</f>
      </c>
      <c r="G116" s="132">
        <f>T('Project activities_old'!G118)</f>
      </c>
      <c r="H116" s="143">
        <f>T('Project activities_old'!H118)</f>
      </c>
      <c r="I116" s="138">
        <f>T('Project activities_old'!J118)</f>
      </c>
      <c r="J116" s="132">
        <f>T('Project activities_old'!K118)</f>
      </c>
      <c r="K116" s="143">
        <f>T('Project activities_old'!L118)</f>
      </c>
    </row>
    <row r="117" spans="2:11" ht="12.75">
      <c r="B117" s="572"/>
      <c r="C117" s="573"/>
      <c r="D117" s="574"/>
      <c r="E117" s="140" t="str">
        <f>'Project activities_old'!D119</f>
        <v>Bicicletas</v>
      </c>
      <c r="F117" s="138">
        <f>T('Project activities_old'!F119)</f>
      </c>
      <c r="G117" s="132">
        <f>T('Project activities_old'!G119)</f>
      </c>
      <c r="H117" s="142">
        <f>T('Project activities_old'!H119)</f>
      </c>
      <c r="I117" s="138">
        <f>T('Project activities_old'!J119)</f>
      </c>
      <c r="J117" s="132">
        <f>T('Project activities_old'!K119)</f>
      </c>
      <c r="K117" s="142">
        <f>T('Project activities_old'!L119)</f>
      </c>
    </row>
    <row r="118" spans="2:11" ht="21">
      <c r="B118" s="572"/>
      <c r="C118" s="573"/>
      <c r="D118" s="574"/>
      <c r="E118" s="140" t="str">
        <f>'Project activities_old'!D120</f>
        <v>Infra-estruturas de irrigação</v>
      </c>
      <c r="F118" s="138">
        <f>T('Project activities_old'!F120)</f>
      </c>
      <c r="G118" s="132">
        <f>T('Project activities_old'!G120)</f>
      </c>
      <c r="H118" s="142">
        <f>T('Project activities_old'!H120)</f>
      </c>
      <c r="I118" s="138">
        <f>T('Project activities_old'!J120)</f>
      </c>
      <c r="J118" s="132">
        <f>T('Project activities_old'!K120)</f>
      </c>
      <c r="K118" s="142">
        <f>T('Project activities_old'!L120)</f>
      </c>
    </row>
    <row r="119" spans="2:11" ht="12.75">
      <c r="B119" s="572"/>
      <c r="C119" s="573"/>
      <c r="D119" s="574"/>
      <c r="E119" s="140">
        <f>'Project activities_old'!D121</f>
      </c>
      <c r="F119" s="138">
        <f>T('Project activities_old'!F121)</f>
      </c>
      <c r="G119" s="132">
        <f>T('Project activities_old'!G121)</f>
      </c>
      <c r="H119" s="142">
        <f>T('Project activities_old'!H121)</f>
      </c>
      <c r="I119" s="138">
        <f>T('Project activities_old'!J121)</f>
      </c>
      <c r="J119" s="132">
        <f>T('Project activities_old'!K121)</f>
      </c>
      <c r="K119" s="142">
        <f>T('Project activities_old'!L121)</f>
      </c>
    </row>
    <row r="120" spans="2:11" ht="12.75">
      <c r="B120" s="572"/>
      <c r="C120" s="573"/>
      <c r="D120" s="574"/>
      <c r="E120" s="140">
        <f>'Project activities_old'!D122</f>
      </c>
      <c r="F120" s="138">
        <f>T('Project activities_old'!F122)</f>
      </c>
      <c r="G120" s="132">
        <f>T('Project activities_old'!G122)</f>
      </c>
      <c r="H120" s="142">
        <f>T('Project activities_old'!H122)</f>
      </c>
      <c r="I120" s="138">
        <f>T('Project activities_old'!J122)</f>
      </c>
      <c r="J120" s="132">
        <f>T('Project activities_old'!K122)</f>
      </c>
      <c r="K120" s="142">
        <f>T('Project activities_old'!L122)</f>
      </c>
    </row>
    <row r="121" spans="2:11" ht="12.75">
      <c r="B121" s="572"/>
      <c r="C121" s="573"/>
      <c r="D121" s="574"/>
      <c r="E121" s="140">
        <f>'Project activities_old'!D123</f>
      </c>
      <c r="F121" s="138">
        <f>T('Project activities_old'!F123)</f>
      </c>
      <c r="G121" s="132">
        <f>T('Project activities_old'!G123)</f>
      </c>
      <c r="H121" s="142">
        <f>T('Project activities_old'!H123)</f>
      </c>
      <c r="I121" s="138">
        <f>T('Project activities_old'!J123)</f>
      </c>
      <c r="J121" s="132">
        <f>T('Project activities_old'!K123)</f>
      </c>
      <c r="K121" s="142">
        <f>T('Project activities_old'!L123)</f>
      </c>
    </row>
    <row r="122" spans="2:11" ht="12.75">
      <c r="B122" s="572"/>
      <c r="C122" s="573"/>
      <c r="D122" s="574"/>
      <c r="E122" s="140">
        <f>'Project activities_old'!D124</f>
      </c>
      <c r="F122" s="138">
        <f>T('Project activities_old'!F124)</f>
      </c>
      <c r="G122" s="132">
        <f>T('Project activities_old'!G124)</f>
      </c>
      <c r="H122" s="142">
        <f>T('Project activities_old'!H124)</f>
      </c>
      <c r="I122" s="138">
        <f>T('Project activities_old'!J124)</f>
      </c>
      <c r="J122" s="132">
        <f>T('Project activities_old'!K124)</f>
      </c>
      <c r="K122" s="142">
        <f>T('Project activities_old'!L124)</f>
      </c>
    </row>
    <row r="123" spans="2:11" ht="12.75">
      <c r="B123" s="572"/>
      <c r="C123" s="573"/>
      <c r="D123" s="574"/>
      <c r="E123" s="140" t="str">
        <f>'Project activities_old'!D125</f>
        <v>Boa Saude</v>
      </c>
      <c r="F123" s="138">
        <f>T('Project activities_old'!F125)</f>
      </c>
      <c r="G123" s="132">
        <f>T('Project activities_old'!G125)</f>
      </c>
      <c r="H123" s="142">
        <f>T('Project activities_old'!H125)</f>
      </c>
      <c r="I123" s="138">
        <f>T('Project activities_old'!J125)</f>
      </c>
      <c r="J123" s="132">
        <f>T('Project activities_old'!K125)</f>
      </c>
      <c r="K123" s="142">
        <f>T('Project activities_old'!L125)</f>
      </c>
    </row>
    <row r="124" spans="2:11" ht="12.75">
      <c r="B124" s="572"/>
      <c r="C124" s="573"/>
      <c r="D124" s="574"/>
      <c r="E124" s="140">
        <f>'Project activities_old'!D126</f>
      </c>
      <c r="F124" s="138">
        <f>T('Project activities_old'!F126)</f>
      </c>
      <c r="G124" s="132">
        <f>T('Project activities_old'!G126)</f>
      </c>
      <c r="H124" s="142">
        <f>T('Project activities_old'!H126)</f>
      </c>
      <c r="I124" s="138">
        <f>T('Project activities_old'!J126)</f>
      </c>
      <c r="J124" s="132">
        <f>T('Project activities_old'!K126)</f>
      </c>
      <c r="K124" s="142">
        <f>T('Project activities_old'!L126)</f>
      </c>
    </row>
    <row r="125" spans="2:11" ht="12.75">
      <c r="B125" s="572"/>
      <c r="C125" s="573"/>
      <c r="D125" s="574"/>
      <c r="E125" s="140">
        <f>'Project activities_old'!D127</f>
      </c>
      <c r="F125" s="138">
        <f>T('Project activities_old'!F127)</f>
      </c>
      <c r="G125" s="132">
        <f>T('Project activities_old'!G127)</f>
      </c>
      <c r="H125" s="142">
        <f>T('Project activities_old'!H127)</f>
      </c>
      <c r="I125" s="138">
        <f>T('Project activities_old'!J127)</f>
      </c>
      <c r="J125" s="132">
        <f>T('Project activities_old'!K127)</f>
      </c>
      <c r="K125" s="142">
        <f>T('Project activities_old'!L127)</f>
      </c>
    </row>
    <row r="126" spans="2:11" ht="12.75">
      <c r="B126" s="572"/>
      <c r="C126" s="573"/>
      <c r="D126" s="574"/>
      <c r="E126" s="140">
        <f>'Project activities_old'!D128</f>
      </c>
      <c r="F126" s="138">
        <f>T('Project activities_old'!F128)</f>
      </c>
      <c r="G126" s="132">
        <f>T('Project activities_old'!G128)</f>
      </c>
      <c r="H126" s="142">
        <f>T('Project activities_old'!H128)</f>
      </c>
      <c r="I126" s="138">
        <f>T('Project activities_old'!J128)</f>
      </c>
      <c r="J126" s="132">
        <f>T('Project activities_old'!K128)</f>
      </c>
      <c r="K126" s="142">
        <f>T('Project activities_old'!L128)</f>
      </c>
    </row>
    <row r="127" spans="2:11" ht="12.75">
      <c r="B127" s="572"/>
      <c r="C127" s="573"/>
      <c r="D127" s="574"/>
      <c r="E127" s="140">
        <f>'Project activities_old'!D129</f>
      </c>
      <c r="F127" s="138">
        <f>T('Project activities_old'!F129)</f>
      </c>
      <c r="G127" s="132">
        <f>T('Project activities_old'!G129)</f>
      </c>
      <c r="H127" s="142">
        <f>T('Project activities_old'!H129)</f>
      </c>
      <c r="I127" s="138">
        <f>T('Project activities_old'!J129)</f>
      </c>
      <c r="J127" s="132">
        <f>T('Project activities_old'!K129)</f>
      </c>
      <c r="K127" s="142">
        <f>T('Project activities_old'!L129)</f>
      </c>
    </row>
    <row r="128" spans="2:11" ht="12.75">
      <c r="B128" s="575"/>
      <c r="C128" s="576"/>
      <c r="D128" s="577"/>
      <c r="E128" s="140">
        <f>'Project activities_old'!D130</f>
      </c>
      <c r="F128" s="138">
        <f>T('Project activities_old'!F130)</f>
      </c>
      <c r="G128" s="132">
        <f>T('Project activities_old'!G130)</f>
      </c>
      <c r="H128" s="142">
        <f>T('Project activities_old'!H130)</f>
      </c>
      <c r="I128" s="138">
        <f>T('Project activities_old'!J130)</f>
      </c>
      <c r="J128" s="132">
        <f>T('Project activities_old'!K130)</f>
      </c>
      <c r="K128" s="142">
        <f>T('Project activities_old'!L130)</f>
      </c>
    </row>
    <row r="129" spans="2:11" ht="13.5" customHeight="1">
      <c r="B129" s="566" t="s">
        <v>54</v>
      </c>
      <c r="C129" s="567"/>
      <c r="D129" s="568"/>
      <c r="E129" s="134"/>
      <c r="F129" s="136" t="s">
        <v>7</v>
      </c>
      <c r="G129" s="136" t="s">
        <v>8</v>
      </c>
      <c r="H129" s="136" t="s">
        <v>9</v>
      </c>
      <c r="I129" s="133" t="s">
        <v>7</v>
      </c>
      <c r="J129" s="136" t="s">
        <v>8</v>
      </c>
      <c r="K129" s="136" t="s">
        <v>9</v>
      </c>
    </row>
    <row r="130" spans="2:11" ht="12.75">
      <c r="B130" s="569">
        <f>T('Project activities_old'!B133)</f>
      </c>
      <c r="C130" s="570"/>
      <c r="D130" s="571"/>
      <c r="E130" s="139" t="str">
        <f>'Project activities_old'!D133</f>
        <v>Águas superficiais</v>
      </c>
      <c r="F130" s="137">
        <f>T('Project activities_old'!F133)</f>
      </c>
      <c r="G130" s="135">
        <f>T('Project activities_old'!G133)</f>
      </c>
      <c r="H130" s="141">
        <f>T('Project activities_old'!H133)</f>
      </c>
      <c r="I130" s="137">
        <f>T('Project activities_old'!J133)</f>
      </c>
      <c r="J130" s="135">
        <f>T('Project activities_old'!K133)</f>
      </c>
      <c r="K130" s="143">
        <f>T('Project activities_old'!L133)</f>
      </c>
    </row>
    <row r="131" spans="2:11" ht="12.75">
      <c r="B131" s="572"/>
      <c r="C131" s="573"/>
      <c r="D131" s="574"/>
      <c r="E131" s="140" t="str">
        <f>'Project activities_old'!D134</f>
        <v>Terreno para agricultura</v>
      </c>
      <c r="F131" s="138">
        <f>T('Project activities_old'!F134)</f>
      </c>
      <c r="G131" s="132">
        <f>T('Project activities_old'!G134)</f>
      </c>
      <c r="H131" s="142">
        <f>T('Project activities_old'!H134)</f>
      </c>
      <c r="I131" s="138">
        <f>T('Project activities_old'!J134)</f>
      </c>
      <c r="J131" s="132">
        <f>T('Project activities_old'!K134)</f>
      </c>
      <c r="K131" s="142">
        <f>T('Project activities_old'!L134)</f>
      </c>
    </row>
    <row r="132" spans="2:11" ht="12.75">
      <c r="B132" s="572"/>
      <c r="C132" s="573"/>
      <c r="D132" s="574"/>
      <c r="E132" s="140" t="str">
        <f>'Project activities_old'!D135</f>
        <v>Árvores</v>
      </c>
      <c r="F132" s="138">
        <f>T('Project activities_old'!F135)</f>
      </c>
      <c r="G132" s="132">
        <f>T('Project activities_old'!G135)</f>
      </c>
      <c r="H132" s="143">
        <f>T('Project activities_old'!H135)</f>
      </c>
      <c r="I132" s="138">
        <f>T('Project activities_old'!J135)</f>
      </c>
      <c r="J132" s="132">
        <f>T('Project activities_old'!K135)</f>
      </c>
      <c r="K132" s="143">
        <f>T('Project activities_old'!L135)</f>
      </c>
    </row>
    <row r="133" spans="2:11" ht="12.75">
      <c r="B133" s="572"/>
      <c r="C133" s="573"/>
      <c r="D133" s="574"/>
      <c r="E133" s="140" t="str">
        <f>'Project activities_old'!D136</f>
        <v>Bicicletas</v>
      </c>
      <c r="F133" s="138">
        <f>T('Project activities_old'!F136)</f>
      </c>
      <c r="G133" s="132">
        <f>T('Project activities_old'!G136)</f>
      </c>
      <c r="H133" s="142">
        <f>T('Project activities_old'!H136)</f>
      </c>
      <c r="I133" s="138">
        <f>T('Project activities_old'!J136)</f>
      </c>
      <c r="J133" s="132">
        <f>T('Project activities_old'!K136)</f>
      </c>
      <c r="K133" s="142">
        <f>T('Project activities_old'!L136)</f>
      </c>
    </row>
    <row r="134" spans="2:11" ht="21">
      <c r="B134" s="572"/>
      <c r="C134" s="573"/>
      <c r="D134" s="574"/>
      <c r="E134" s="140" t="str">
        <f>'Project activities_old'!D137</f>
        <v>Infra-estruturas de irrigação</v>
      </c>
      <c r="F134" s="138">
        <f>T('Project activities_old'!F137)</f>
      </c>
      <c r="G134" s="132">
        <f>T('Project activities_old'!G137)</f>
      </c>
      <c r="H134" s="142">
        <f>T('Project activities_old'!H137)</f>
      </c>
      <c r="I134" s="138">
        <f>T('Project activities_old'!J137)</f>
      </c>
      <c r="J134" s="132">
        <f>T('Project activities_old'!K137)</f>
      </c>
      <c r="K134" s="142">
        <f>T('Project activities_old'!L137)</f>
      </c>
    </row>
    <row r="135" spans="2:11" ht="12.75">
      <c r="B135" s="572"/>
      <c r="C135" s="573"/>
      <c r="D135" s="574"/>
      <c r="E135" s="140">
        <f>'Project activities_old'!D138</f>
      </c>
      <c r="F135" s="138">
        <f>T('Project activities_old'!F138)</f>
      </c>
      <c r="G135" s="132">
        <f>T('Project activities_old'!G138)</f>
      </c>
      <c r="H135" s="142">
        <f>T('Project activities_old'!H138)</f>
      </c>
      <c r="I135" s="138">
        <f>T('Project activities_old'!J138)</f>
      </c>
      <c r="J135" s="132">
        <f>T('Project activities_old'!K138)</f>
      </c>
      <c r="K135" s="142">
        <f>T('Project activities_old'!L138)</f>
      </c>
    </row>
    <row r="136" spans="2:11" ht="12.75">
      <c r="B136" s="572"/>
      <c r="C136" s="573"/>
      <c r="D136" s="574"/>
      <c r="E136" s="140">
        <f>'Project activities_old'!D139</f>
      </c>
      <c r="F136" s="138">
        <f>T('Project activities_old'!F139)</f>
      </c>
      <c r="G136" s="132">
        <f>T('Project activities_old'!G139)</f>
      </c>
      <c r="H136" s="142">
        <f>T('Project activities_old'!H139)</f>
      </c>
      <c r="I136" s="138">
        <f>T('Project activities_old'!J139)</f>
      </c>
      <c r="J136" s="132">
        <f>T('Project activities_old'!K139)</f>
      </c>
      <c r="K136" s="142">
        <f>T('Project activities_old'!L139)</f>
      </c>
    </row>
    <row r="137" spans="2:11" ht="12.75">
      <c r="B137" s="572"/>
      <c r="C137" s="573"/>
      <c r="D137" s="574"/>
      <c r="E137" s="140">
        <f>'Project activities_old'!D140</f>
      </c>
      <c r="F137" s="138">
        <f>T('Project activities_old'!F140)</f>
      </c>
      <c r="G137" s="132">
        <f>T('Project activities_old'!G140)</f>
      </c>
      <c r="H137" s="142">
        <f>T('Project activities_old'!H140)</f>
      </c>
      <c r="I137" s="138">
        <f>T('Project activities_old'!J140)</f>
      </c>
      <c r="J137" s="132">
        <f>T('Project activities_old'!K140)</f>
      </c>
      <c r="K137" s="142">
        <f>T('Project activities_old'!L140)</f>
      </c>
    </row>
    <row r="138" spans="2:11" ht="12.75">
      <c r="B138" s="572"/>
      <c r="C138" s="573"/>
      <c r="D138" s="574"/>
      <c r="E138" s="140">
        <f>'Project activities_old'!D141</f>
      </c>
      <c r="F138" s="138">
        <f>T('Project activities_old'!F141)</f>
      </c>
      <c r="G138" s="132">
        <f>T('Project activities_old'!G141)</f>
      </c>
      <c r="H138" s="142">
        <f>T('Project activities_old'!H141)</f>
      </c>
      <c r="I138" s="138">
        <f>T('Project activities_old'!J141)</f>
      </c>
      <c r="J138" s="132">
        <f>T('Project activities_old'!K141)</f>
      </c>
      <c r="K138" s="142">
        <f>T('Project activities_old'!L141)</f>
      </c>
    </row>
    <row r="139" spans="2:11" ht="12.75">
      <c r="B139" s="572"/>
      <c r="C139" s="573"/>
      <c r="D139" s="574"/>
      <c r="E139" s="140" t="str">
        <f>'Project activities_old'!D142</f>
        <v>Boa Saude</v>
      </c>
      <c r="F139" s="138">
        <f>T('Project activities_old'!F142)</f>
      </c>
      <c r="G139" s="132">
        <f>T('Project activities_old'!G142)</f>
      </c>
      <c r="H139" s="142">
        <f>T('Project activities_old'!H142)</f>
      </c>
      <c r="I139" s="138">
        <f>T('Project activities_old'!J142)</f>
      </c>
      <c r="J139" s="132">
        <f>T('Project activities_old'!K142)</f>
      </c>
      <c r="K139" s="142">
        <f>T('Project activities_old'!L142)</f>
      </c>
    </row>
    <row r="140" spans="2:11" ht="12.75">
      <c r="B140" s="572"/>
      <c r="C140" s="573"/>
      <c r="D140" s="574"/>
      <c r="E140" s="140">
        <f>'Project activities_old'!D143</f>
      </c>
      <c r="F140" s="138">
        <f>T('Project activities_old'!F143)</f>
      </c>
      <c r="G140" s="132">
        <f>T('Project activities_old'!G143)</f>
      </c>
      <c r="H140" s="142">
        <f>T('Project activities_old'!H143)</f>
      </c>
      <c r="I140" s="138">
        <f>T('Project activities_old'!J143)</f>
      </c>
      <c r="J140" s="132">
        <f>T('Project activities_old'!K143)</f>
      </c>
      <c r="K140" s="142">
        <f>T('Project activities_old'!L143)</f>
      </c>
    </row>
    <row r="141" spans="2:11" ht="12.75">
      <c r="B141" s="572"/>
      <c r="C141" s="573"/>
      <c r="D141" s="574"/>
      <c r="E141" s="140">
        <f>'Project activities_old'!D144</f>
      </c>
      <c r="F141" s="138">
        <f>T('Project activities_old'!F144)</f>
      </c>
      <c r="G141" s="132">
        <f>T('Project activities_old'!G144)</f>
      </c>
      <c r="H141" s="142">
        <f>T('Project activities_old'!H144)</f>
      </c>
      <c r="I141" s="138">
        <f>T('Project activities_old'!J144)</f>
      </c>
      <c r="J141" s="132">
        <f>T('Project activities_old'!K144)</f>
      </c>
      <c r="K141" s="142">
        <f>T('Project activities_old'!L144)</f>
      </c>
    </row>
    <row r="142" spans="2:11" ht="12.75">
      <c r="B142" s="572"/>
      <c r="C142" s="573"/>
      <c r="D142" s="574"/>
      <c r="E142" s="140">
        <f>'Project activities_old'!D145</f>
      </c>
      <c r="F142" s="138">
        <f>T('Project activities_old'!F145)</f>
      </c>
      <c r="G142" s="132">
        <f>T('Project activities_old'!G145)</f>
      </c>
      <c r="H142" s="142">
        <f>T('Project activities_old'!H145)</f>
      </c>
      <c r="I142" s="138">
        <f>T('Project activities_old'!J145)</f>
      </c>
      <c r="J142" s="132">
        <f>T('Project activities_old'!K145)</f>
      </c>
      <c r="K142" s="142">
        <f>T('Project activities_old'!L145)</f>
      </c>
    </row>
    <row r="143" spans="2:11" ht="12.75">
      <c r="B143" s="572"/>
      <c r="C143" s="573"/>
      <c r="D143" s="574"/>
      <c r="E143" s="140">
        <f>'Project activities_old'!D146</f>
      </c>
      <c r="F143" s="138">
        <f>T('Project activities_old'!F146)</f>
      </c>
      <c r="G143" s="132">
        <f>T('Project activities_old'!G146)</f>
      </c>
      <c r="H143" s="142">
        <f>T('Project activities_old'!H146)</f>
      </c>
      <c r="I143" s="138">
        <f>T('Project activities_old'!J146)</f>
      </c>
      <c r="J143" s="132">
        <f>T('Project activities_old'!K146)</f>
      </c>
      <c r="K143" s="142">
        <f>T('Project activities_old'!L146)</f>
      </c>
    </row>
    <row r="144" spans="2:11" ht="12.75">
      <c r="B144" s="575"/>
      <c r="C144" s="576"/>
      <c r="D144" s="577"/>
      <c r="E144" s="140">
        <f>'Project activities_old'!D147</f>
      </c>
      <c r="F144" s="138">
        <f>T('Project activities_old'!F147)</f>
      </c>
      <c r="G144" s="132">
        <f>T('Project activities_old'!G147)</f>
      </c>
      <c r="H144" s="142">
        <f>T('Project activities_old'!H147)</f>
      </c>
      <c r="I144" s="138">
        <f>T('Project activities_old'!J147)</f>
      </c>
      <c r="J144" s="132">
        <f>T('Project activities_old'!K147)</f>
      </c>
      <c r="K144" s="142">
        <f>T('Project activities_old'!L147)</f>
      </c>
    </row>
    <row r="145" spans="2:11" ht="13.5" customHeight="1">
      <c r="B145" s="566" t="s">
        <v>55</v>
      </c>
      <c r="C145" s="567"/>
      <c r="D145" s="568"/>
      <c r="E145" s="134"/>
      <c r="F145" s="136" t="s">
        <v>7</v>
      </c>
      <c r="G145" s="136" t="s">
        <v>8</v>
      </c>
      <c r="H145" s="136" t="s">
        <v>9</v>
      </c>
      <c r="I145" s="133" t="s">
        <v>7</v>
      </c>
      <c r="J145" s="136" t="s">
        <v>8</v>
      </c>
      <c r="K145" s="136" t="s">
        <v>9</v>
      </c>
    </row>
    <row r="146" spans="2:11" ht="12.75">
      <c r="B146" s="569">
        <f>T('Project activities_old'!B150)</f>
      </c>
      <c r="C146" s="570"/>
      <c r="D146" s="571"/>
      <c r="E146" s="139" t="str">
        <f>'Project activities_old'!D150</f>
        <v>Águas superficiais</v>
      </c>
      <c r="F146" s="137">
        <f>T('Project activities_old'!F150)</f>
      </c>
      <c r="G146" s="135">
        <f>T('Project activities_old'!G150)</f>
      </c>
      <c r="H146" s="141">
        <f>T('Project activities_old'!H150)</f>
      </c>
      <c r="I146" s="137">
        <f>T('Project activities_old'!J150)</f>
      </c>
      <c r="J146" s="135">
        <f>T('Project activities_old'!K150)</f>
      </c>
      <c r="K146" s="143">
        <f>T('Project activities_old'!L150)</f>
      </c>
    </row>
    <row r="147" spans="2:11" ht="12.75">
      <c r="B147" s="572"/>
      <c r="C147" s="573"/>
      <c r="D147" s="574"/>
      <c r="E147" s="140" t="str">
        <f>'Project activities_old'!D151</f>
        <v>Terreno para agricultura</v>
      </c>
      <c r="F147" s="138">
        <f>T('Project activities_old'!F151)</f>
      </c>
      <c r="G147" s="132">
        <f>T('Project activities_old'!G151)</f>
      </c>
      <c r="H147" s="142">
        <f>T('Project activities_old'!H151)</f>
      </c>
      <c r="I147" s="138">
        <f>T('Project activities_old'!J151)</f>
      </c>
      <c r="J147" s="132">
        <f>T('Project activities_old'!K151)</f>
      </c>
      <c r="K147" s="142">
        <f>T('Project activities_old'!L151)</f>
      </c>
    </row>
    <row r="148" spans="2:11" ht="12.75">
      <c r="B148" s="572"/>
      <c r="C148" s="573"/>
      <c r="D148" s="574"/>
      <c r="E148" s="140" t="str">
        <f>'Project activities_old'!D152</f>
        <v>Árvores</v>
      </c>
      <c r="F148" s="138">
        <f>T('Project activities_old'!F152)</f>
      </c>
      <c r="G148" s="132">
        <f>T('Project activities_old'!G152)</f>
      </c>
      <c r="H148" s="143">
        <f>T('Project activities_old'!H152)</f>
      </c>
      <c r="I148" s="138">
        <f>T('Project activities_old'!J152)</f>
      </c>
      <c r="J148" s="132">
        <f>T('Project activities_old'!K152)</f>
      </c>
      <c r="K148" s="143">
        <f>T('Project activities_old'!L152)</f>
      </c>
    </row>
    <row r="149" spans="2:11" ht="12.75">
      <c r="B149" s="572"/>
      <c r="C149" s="573"/>
      <c r="D149" s="574"/>
      <c r="E149" s="140" t="str">
        <f>'Project activities_old'!D153</f>
        <v>Bicicletas</v>
      </c>
      <c r="F149" s="138">
        <f>T('Project activities_old'!F153)</f>
      </c>
      <c r="G149" s="132">
        <f>T('Project activities_old'!G153)</f>
      </c>
      <c r="H149" s="142">
        <f>T('Project activities_old'!H153)</f>
      </c>
      <c r="I149" s="138">
        <f>T('Project activities_old'!J153)</f>
      </c>
      <c r="J149" s="132">
        <f>T('Project activities_old'!K153)</f>
      </c>
      <c r="K149" s="142">
        <f>T('Project activities_old'!L153)</f>
      </c>
    </row>
    <row r="150" spans="2:11" ht="21">
      <c r="B150" s="572"/>
      <c r="C150" s="573"/>
      <c r="D150" s="574"/>
      <c r="E150" s="140" t="str">
        <f>'Project activities_old'!D154</f>
        <v>Infra-estruturas de irrigação</v>
      </c>
      <c r="F150" s="138">
        <f>T('Project activities_old'!F154)</f>
      </c>
      <c r="G150" s="132">
        <f>T('Project activities_old'!G154)</f>
      </c>
      <c r="H150" s="142">
        <f>T('Project activities_old'!H154)</f>
      </c>
      <c r="I150" s="138">
        <f>T('Project activities_old'!J154)</f>
      </c>
      <c r="J150" s="132">
        <f>T('Project activities_old'!K154)</f>
      </c>
      <c r="K150" s="142">
        <f>T('Project activities_old'!L154)</f>
      </c>
    </row>
    <row r="151" spans="2:11" ht="12.75">
      <c r="B151" s="572"/>
      <c r="C151" s="573"/>
      <c r="D151" s="574"/>
      <c r="E151" s="140">
        <f>'Project activities_old'!D155</f>
      </c>
      <c r="F151" s="138">
        <f>T('Project activities_old'!F155)</f>
      </c>
      <c r="G151" s="132">
        <f>T('Project activities_old'!G155)</f>
      </c>
      <c r="H151" s="142">
        <f>T('Project activities_old'!H155)</f>
      </c>
      <c r="I151" s="138">
        <f>T('Project activities_old'!J155)</f>
      </c>
      <c r="J151" s="132">
        <f>T('Project activities_old'!K155)</f>
      </c>
      <c r="K151" s="142">
        <f>T('Project activities_old'!L155)</f>
      </c>
    </row>
    <row r="152" spans="2:11" ht="12.75">
      <c r="B152" s="572"/>
      <c r="C152" s="573"/>
      <c r="D152" s="574"/>
      <c r="E152" s="140">
        <f>'Project activities_old'!D156</f>
      </c>
      <c r="F152" s="138">
        <f>T('Project activities_old'!F156)</f>
      </c>
      <c r="G152" s="132">
        <f>T('Project activities_old'!G156)</f>
      </c>
      <c r="H152" s="142">
        <f>T('Project activities_old'!H156)</f>
      </c>
      <c r="I152" s="138">
        <f>T('Project activities_old'!J156)</f>
      </c>
      <c r="J152" s="132">
        <f>T('Project activities_old'!K156)</f>
      </c>
      <c r="K152" s="142">
        <f>T('Project activities_old'!L156)</f>
      </c>
    </row>
    <row r="153" spans="2:11" ht="12.75">
      <c r="B153" s="572"/>
      <c r="C153" s="573"/>
      <c r="D153" s="574"/>
      <c r="E153" s="140">
        <f>'Project activities_old'!D157</f>
      </c>
      <c r="F153" s="138">
        <f>T('Project activities_old'!F157)</f>
      </c>
      <c r="G153" s="132">
        <f>T('Project activities_old'!G157)</f>
      </c>
      <c r="H153" s="142">
        <f>T('Project activities_old'!H157)</f>
      </c>
      <c r="I153" s="138">
        <f>T('Project activities_old'!J157)</f>
      </c>
      <c r="J153" s="132">
        <f>T('Project activities_old'!K157)</f>
      </c>
      <c r="K153" s="142">
        <f>T('Project activities_old'!L157)</f>
      </c>
    </row>
    <row r="154" spans="2:11" ht="12.75">
      <c r="B154" s="572"/>
      <c r="C154" s="573"/>
      <c r="D154" s="574"/>
      <c r="E154" s="140">
        <f>'Project activities_old'!D158</f>
      </c>
      <c r="F154" s="138">
        <f>T('Project activities_old'!F158)</f>
      </c>
      <c r="G154" s="132">
        <f>T('Project activities_old'!G158)</f>
      </c>
      <c r="H154" s="142">
        <f>T('Project activities_old'!H158)</f>
      </c>
      <c r="I154" s="138">
        <f>T('Project activities_old'!J158)</f>
      </c>
      <c r="J154" s="132">
        <f>T('Project activities_old'!K158)</f>
      </c>
      <c r="K154" s="142">
        <f>T('Project activities_old'!L158)</f>
      </c>
    </row>
    <row r="155" spans="2:11" ht="12.75">
      <c r="B155" s="572"/>
      <c r="C155" s="573"/>
      <c r="D155" s="574"/>
      <c r="E155" s="140" t="str">
        <f>'Project activities_old'!D159</f>
        <v>Boa Saude</v>
      </c>
      <c r="F155" s="138">
        <f>T('Project activities_old'!F159)</f>
      </c>
      <c r="G155" s="132">
        <f>T('Project activities_old'!G159)</f>
      </c>
      <c r="H155" s="142">
        <f>T('Project activities_old'!H159)</f>
      </c>
      <c r="I155" s="138">
        <f>T('Project activities_old'!J159)</f>
      </c>
      <c r="J155" s="132">
        <f>T('Project activities_old'!K159)</f>
      </c>
      <c r="K155" s="142">
        <f>T('Project activities_old'!L159)</f>
      </c>
    </row>
    <row r="156" spans="2:11" ht="12.75">
      <c r="B156" s="572"/>
      <c r="C156" s="573"/>
      <c r="D156" s="574"/>
      <c r="E156" s="140">
        <f>'Project activities_old'!D160</f>
      </c>
      <c r="F156" s="138">
        <f>T('Project activities_old'!F160)</f>
      </c>
      <c r="G156" s="132">
        <f>T('Project activities_old'!G160)</f>
      </c>
      <c r="H156" s="142">
        <f>T('Project activities_old'!H160)</f>
      </c>
      <c r="I156" s="138">
        <f>T('Project activities_old'!J160)</f>
      </c>
      <c r="J156" s="132">
        <f>T('Project activities_old'!K160)</f>
      </c>
      <c r="K156" s="142">
        <f>T('Project activities_old'!L160)</f>
      </c>
    </row>
    <row r="157" spans="2:11" ht="12.75">
      <c r="B157" s="572"/>
      <c r="C157" s="573"/>
      <c r="D157" s="574"/>
      <c r="E157" s="140">
        <f>'Project activities_old'!D161</f>
      </c>
      <c r="F157" s="138">
        <f>T('Project activities_old'!F161)</f>
      </c>
      <c r="G157" s="132">
        <f>T('Project activities_old'!G161)</f>
      </c>
      <c r="H157" s="142">
        <f>T('Project activities_old'!H161)</f>
      </c>
      <c r="I157" s="138">
        <f>T('Project activities_old'!J161)</f>
      </c>
      <c r="J157" s="132">
        <f>T('Project activities_old'!K161)</f>
      </c>
      <c r="K157" s="142">
        <f>T('Project activities_old'!L161)</f>
      </c>
    </row>
    <row r="158" spans="2:11" ht="12.75">
      <c r="B158" s="572"/>
      <c r="C158" s="573"/>
      <c r="D158" s="574"/>
      <c r="E158" s="140">
        <f>'Project activities_old'!D162</f>
      </c>
      <c r="F158" s="138">
        <f>T('Project activities_old'!F162)</f>
      </c>
      <c r="G158" s="132">
        <f>T('Project activities_old'!G162)</f>
      </c>
      <c r="H158" s="142">
        <f>T('Project activities_old'!H162)</f>
      </c>
      <c r="I158" s="138">
        <f>T('Project activities_old'!J162)</f>
      </c>
      <c r="J158" s="132">
        <f>T('Project activities_old'!K162)</f>
      </c>
      <c r="K158" s="142">
        <f>T('Project activities_old'!L162)</f>
      </c>
    </row>
    <row r="159" spans="2:11" ht="12.75">
      <c r="B159" s="572"/>
      <c r="C159" s="573"/>
      <c r="D159" s="574"/>
      <c r="E159" s="140">
        <f>'Project activities_old'!D163</f>
      </c>
      <c r="F159" s="138">
        <f>T('Project activities_old'!F163)</f>
      </c>
      <c r="G159" s="132">
        <f>T('Project activities_old'!G163)</f>
      </c>
      <c r="H159" s="142">
        <f>T('Project activities_old'!H163)</f>
      </c>
      <c r="I159" s="138">
        <f>T('Project activities_old'!J163)</f>
      </c>
      <c r="J159" s="132">
        <f>T('Project activities_old'!K163)</f>
      </c>
      <c r="K159" s="142">
        <f>T('Project activities_old'!L163)</f>
      </c>
    </row>
    <row r="160" spans="2:11" ht="12.75">
      <c r="B160" s="575"/>
      <c r="C160" s="576"/>
      <c r="D160" s="577"/>
      <c r="E160" s="140">
        <f>'Project activities_old'!D164</f>
      </c>
      <c r="F160" s="138">
        <f>T('Project activities_old'!F164)</f>
      </c>
      <c r="G160" s="132">
        <f>T('Project activities_old'!G164)</f>
      </c>
      <c r="H160" s="142">
        <f>T('Project activities_old'!H164)</f>
      </c>
      <c r="I160" s="138">
        <f>T('Project activities_old'!J164)</f>
      </c>
      <c r="J160" s="132">
        <f>T('Project activities_old'!K164)</f>
      </c>
      <c r="K160" s="142">
        <f>T('Project activities_old'!L164)</f>
      </c>
    </row>
    <row r="161" spans="2:11" ht="13.5" customHeight="1">
      <c r="B161" s="566" t="s">
        <v>56</v>
      </c>
      <c r="C161" s="567"/>
      <c r="D161" s="568"/>
      <c r="E161" s="134"/>
      <c r="F161" s="136" t="s">
        <v>7</v>
      </c>
      <c r="G161" s="136" t="s">
        <v>8</v>
      </c>
      <c r="H161" s="136" t="s">
        <v>9</v>
      </c>
      <c r="I161" s="133" t="s">
        <v>7</v>
      </c>
      <c r="J161" s="136" t="s">
        <v>8</v>
      </c>
      <c r="K161" s="136" t="s">
        <v>9</v>
      </c>
    </row>
    <row r="162" spans="2:11" ht="12.75">
      <c r="B162" s="569">
        <f>T('Project activities_old'!B167)</f>
      </c>
      <c r="C162" s="570"/>
      <c r="D162" s="571"/>
      <c r="E162" s="139" t="str">
        <f>'Project activities_old'!D167</f>
        <v>Águas superficiais</v>
      </c>
      <c r="F162" s="137">
        <f>T('Project activities_old'!F167)</f>
      </c>
      <c r="G162" s="135">
        <f>T('Project activities_old'!G167)</f>
      </c>
      <c r="H162" s="141">
        <f>T('Project activities_old'!H167)</f>
      </c>
      <c r="I162" s="137">
        <f>T('Project activities_old'!J167)</f>
      </c>
      <c r="J162" s="135">
        <f>T('Project activities_old'!K167)</f>
      </c>
      <c r="K162" s="143">
        <f>T('Project activities_old'!L167)</f>
      </c>
    </row>
    <row r="163" spans="2:11" ht="12.75">
      <c r="B163" s="572"/>
      <c r="C163" s="573"/>
      <c r="D163" s="574"/>
      <c r="E163" s="140" t="str">
        <f>'Project activities_old'!D168</f>
        <v>Terreno para agricultura</v>
      </c>
      <c r="F163" s="138">
        <f>T('Project activities_old'!F168)</f>
      </c>
      <c r="G163" s="132">
        <f>T('Project activities_old'!G168)</f>
      </c>
      <c r="H163" s="142">
        <f>T('Project activities_old'!H168)</f>
      </c>
      <c r="I163" s="138">
        <f>T('Project activities_old'!J168)</f>
      </c>
      <c r="J163" s="132">
        <f>T('Project activities_old'!K168)</f>
      </c>
      <c r="K163" s="142">
        <f>T('Project activities_old'!L168)</f>
      </c>
    </row>
    <row r="164" spans="2:11" ht="12.75">
      <c r="B164" s="572"/>
      <c r="C164" s="573"/>
      <c r="D164" s="574"/>
      <c r="E164" s="140" t="str">
        <f>'Project activities_old'!D169</f>
        <v>Árvores</v>
      </c>
      <c r="F164" s="138">
        <f>T('Project activities_old'!F169)</f>
      </c>
      <c r="G164" s="132">
        <f>T('Project activities_old'!G169)</f>
      </c>
      <c r="H164" s="143">
        <f>T('Project activities_old'!H169)</f>
      </c>
      <c r="I164" s="138">
        <f>T('Project activities_old'!J169)</f>
      </c>
      <c r="J164" s="132">
        <f>T('Project activities_old'!K169)</f>
      </c>
      <c r="K164" s="143">
        <f>T('Project activities_old'!L169)</f>
      </c>
    </row>
    <row r="165" spans="2:11" ht="12.75">
      <c r="B165" s="572"/>
      <c r="C165" s="573"/>
      <c r="D165" s="574"/>
      <c r="E165" s="140" t="str">
        <f>'Project activities_old'!D170</f>
        <v>Bicicletas</v>
      </c>
      <c r="F165" s="138">
        <f>T('Project activities_old'!F170)</f>
      </c>
      <c r="G165" s="132">
        <f>T('Project activities_old'!G170)</f>
      </c>
      <c r="H165" s="142">
        <f>T('Project activities_old'!H170)</f>
      </c>
      <c r="I165" s="138">
        <f>T('Project activities_old'!J170)</f>
      </c>
      <c r="J165" s="132">
        <f>T('Project activities_old'!K170)</f>
      </c>
      <c r="K165" s="142">
        <f>T('Project activities_old'!L170)</f>
      </c>
    </row>
    <row r="166" spans="2:11" ht="21">
      <c r="B166" s="572"/>
      <c r="C166" s="573"/>
      <c r="D166" s="574"/>
      <c r="E166" s="140" t="str">
        <f>'Project activities_old'!D171</f>
        <v>Infra-estruturas de irrigação</v>
      </c>
      <c r="F166" s="138">
        <f>T('Project activities_old'!F171)</f>
      </c>
      <c r="G166" s="132">
        <f>T('Project activities_old'!G171)</f>
      </c>
      <c r="H166" s="142">
        <f>T('Project activities_old'!H171)</f>
      </c>
      <c r="I166" s="138">
        <f>T('Project activities_old'!J171)</f>
      </c>
      <c r="J166" s="132">
        <f>T('Project activities_old'!K171)</f>
      </c>
      <c r="K166" s="142">
        <f>T('Project activities_old'!L171)</f>
      </c>
    </row>
    <row r="167" spans="2:11" ht="12.75">
      <c r="B167" s="572"/>
      <c r="C167" s="573"/>
      <c r="D167" s="574"/>
      <c r="E167" s="140">
        <f>'Project activities_old'!D172</f>
      </c>
      <c r="F167" s="138">
        <f>T('Project activities_old'!F172)</f>
      </c>
      <c r="G167" s="132">
        <f>T('Project activities_old'!G172)</f>
      </c>
      <c r="H167" s="142">
        <f>T('Project activities_old'!H172)</f>
      </c>
      <c r="I167" s="138">
        <f>T('Project activities_old'!J172)</f>
      </c>
      <c r="J167" s="132">
        <f>T('Project activities_old'!K172)</f>
      </c>
      <c r="K167" s="142">
        <f>T('Project activities_old'!L172)</f>
      </c>
    </row>
    <row r="168" spans="2:11" ht="12.75">
      <c r="B168" s="572"/>
      <c r="C168" s="573"/>
      <c r="D168" s="574"/>
      <c r="E168" s="140">
        <f>'Project activities_old'!D173</f>
      </c>
      <c r="F168" s="138">
        <f>T('Project activities_old'!F173)</f>
      </c>
      <c r="G168" s="132">
        <f>T('Project activities_old'!G173)</f>
      </c>
      <c r="H168" s="142">
        <f>T('Project activities_old'!H173)</f>
      </c>
      <c r="I168" s="138">
        <f>T('Project activities_old'!J173)</f>
      </c>
      <c r="J168" s="132">
        <f>T('Project activities_old'!K173)</f>
      </c>
      <c r="K168" s="142">
        <f>T('Project activities_old'!L173)</f>
      </c>
    </row>
    <row r="169" spans="2:11" ht="12.75">
      <c r="B169" s="572"/>
      <c r="C169" s="573"/>
      <c r="D169" s="574"/>
      <c r="E169" s="140">
        <f>'Project activities_old'!D174</f>
      </c>
      <c r="F169" s="138">
        <f>T('Project activities_old'!F174)</f>
      </c>
      <c r="G169" s="132">
        <f>T('Project activities_old'!G174)</f>
      </c>
      <c r="H169" s="142">
        <f>T('Project activities_old'!H174)</f>
      </c>
      <c r="I169" s="138">
        <f>T('Project activities_old'!J174)</f>
      </c>
      <c r="J169" s="132">
        <f>T('Project activities_old'!K174)</f>
      </c>
      <c r="K169" s="142">
        <f>T('Project activities_old'!L174)</f>
      </c>
    </row>
    <row r="170" spans="2:11" ht="12.75">
      <c r="B170" s="572"/>
      <c r="C170" s="573"/>
      <c r="D170" s="574"/>
      <c r="E170" s="140">
        <f>'Project activities_old'!D175</f>
      </c>
      <c r="F170" s="138">
        <f>T('Project activities_old'!F175)</f>
      </c>
      <c r="G170" s="132">
        <f>T('Project activities_old'!G175)</f>
      </c>
      <c r="H170" s="142">
        <f>T('Project activities_old'!H175)</f>
      </c>
      <c r="I170" s="138">
        <f>T('Project activities_old'!J175)</f>
      </c>
      <c r="J170" s="132">
        <f>T('Project activities_old'!K175)</f>
      </c>
      <c r="K170" s="142">
        <f>T('Project activities_old'!L175)</f>
      </c>
    </row>
    <row r="171" spans="2:11" ht="12.75">
      <c r="B171" s="572"/>
      <c r="C171" s="573"/>
      <c r="D171" s="574"/>
      <c r="E171" s="140" t="str">
        <f>'Project activities_old'!D176</f>
        <v>Boa Saude</v>
      </c>
      <c r="F171" s="138">
        <f>T('Project activities_old'!F176)</f>
      </c>
      <c r="G171" s="132">
        <f>T('Project activities_old'!G176)</f>
      </c>
      <c r="H171" s="142">
        <f>T('Project activities_old'!H176)</f>
      </c>
      <c r="I171" s="138">
        <f>T('Project activities_old'!J176)</f>
      </c>
      <c r="J171" s="132">
        <f>T('Project activities_old'!K176)</f>
      </c>
      <c r="K171" s="142">
        <f>T('Project activities_old'!L176)</f>
      </c>
    </row>
    <row r="172" spans="2:11" ht="12.75">
      <c r="B172" s="572"/>
      <c r="C172" s="573"/>
      <c r="D172" s="574"/>
      <c r="E172" s="140">
        <f>'Project activities_old'!D177</f>
      </c>
      <c r="F172" s="138">
        <f>T('Project activities_old'!F177)</f>
      </c>
      <c r="G172" s="132">
        <f>T('Project activities_old'!G177)</f>
      </c>
      <c r="H172" s="142">
        <f>T('Project activities_old'!H177)</f>
      </c>
      <c r="I172" s="138">
        <f>T('Project activities_old'!J177)</f>
      </c>
      <c r="J172" s="132">
        <f>T('Project activities_old'!K177)</f>
      </c>
      <c r="K172" s="142">
        <f>T('Project activities_old'!L177)</f>
      </c>
    </row>
    <row r="173" spans="2:11" ht="12.75">
      <c r="B173" s="572"/>
      <c r="C173" s="573"/>
      <c r="D173" s="574"/>
      <c r="E173" s="140">
        <f>'Project activities_old'!D178</f>
      </c>
      <c r="F173" s="138">
        <f>T('Project activities_old'!F178)</f>
      </c>
      <c r="G173" s="132">
        <f>T('Project activities_old'!G178)</f>
      </c>
      <c r="H173" s="142">
        <f>T('Project activities_old'!H178)</f>
      </c>
      <c r="I173" s="138">
        <f>T('Project activities_old'!J178)</f>
      </c>
      <c r="J173" s="132">
        <f>T('Project activities_old'!K178)</f>
      </c>
      <c r="K173" s="142">
        <f>T('Project activities_old'!L178)</f>
      </c>
    </row>
    <row r="174" spans="2:11" ht="12.75">
      <c r="B174" s="572"/>
      <c r="C174" s="573"/>
      <c r="D174" s="574"/>
      <c r="E174" s="140">
        <f>'Project activities_old'!D179</f>
      </c>
      <c r="F174" s="138">
        <f>T('Project activities_old'!F179)</f>
      </c>
      <c r="G174" s="132">
        <f>T('Project activities_old'!G179)</f>
      </c>
      <c r="H174" s="142">
        <f>T('Project activities_old'!H179)</f>
      </c>
      <c r="I174" s="138">
        <f>T('Project activities_old'!J179)</f>
      </c>
      <c r="J174" s="132">
        <f>T('Project activities_old'!K179)</f>
      </c>
      <c r="K174" s="142">
        <f>T('Project activities_old'!L179)</f>
      </c>
    </row>
    <row r="175" spans="2:11" ht="12.75">
      <c r="B175" s="572"/>
      <c r="C175" s="573"/>
      <c r="D175" s="574"/>
      <c r="E175" s="140">
        <f>'Project activities_old'!D180</f>
      </c>
      <c r="F175" s="138">
        <f>T('Project activities_old'!F180)</f>
      </c>
      <c r="G175" s="132">
        <f>T('Project activities_old'!G180)</f>
      </c>
      <c r="H175" s="142">
        <f>T('Project activities_old'!H180)</f>
      </c>
      <c r="I175" s="138">
        <f>T('Project activities_old'!J180)</f>
      </c>
      <c r="J175" s="132">
        <f>T('Project activities_old'!K180)</f>
      </c>
      <c r="K175" s="142">
        <f>T('Project activities_old'!L180)</f>
      </c>
    </row>
    <row r="176" spans="2:11" ht="12.75">
      <c r="B176" s="575"/>
      <c r="C176" s="576"/>
      <c r="D176" s="577"/>
      <c r="E176" s="140">
        <f>'Project activities_old'!D181</f>
      </c>
      <c r="F176" s="138">
        <f>T('Project activities_old'!F181)</f>
      </c>
      <c r="G176" s="132">
        <f>T('Project activities_old'!G181)</f>
      </c>
      <c r="H176" s="142">
        <f>T('Project activities_old'!H181)</f>
      </c>
      <c r="I176" s="138">
        <f>T('Project activities_old'!J181)</f>
      </c>
      <c r="J176" s="132">
        <f>T('Project activities_old'!K181)</f>
      </c>
      <c r="K176" s="142">
        <f>T('Project activities_old'!L181)</f>
      </c>
    </row>
  </sheetData>
  <sheetProtection sheet="1" objects="1" scenarios="1" selectLockedCells="1" selectUnlockedCells="1"/>
  <mergeCells count="35">
    <mergeCell ref="B162:D176"/>
    <mergeCell ref="B130:D144"/>
    <mergeCell ref="B145:D145"/>
    <mergeCell ref="B146:D160"/>
    <mergeCell ref="B161:D161"/>
    <mergeCell ref="B98:D112"/>
    <mergeCell ref="B113:D113"/>
    <mergeCell ref="B114:D128"/>
    <mergeCell ref="B129:D129"/>
    <mergeCell ref="B66:D80"/>
    <mergeCell ref="B81:D81"/>
    <mergeCell ref="B82:D96"/>
    <mergeCell ref="B97:D97"/>
    <mergeCell ref="B34:D48"/>
    <mergeCell ref="B49:D49"/>
    <mergeCell ref="B50:D64"/>
    <mergeCell ref="B65:D65"/>
    <mergeCell ref="B17:D17"/>
    <mergeCell ref="B18:D32"/>
    <mergeCell ref="B33:D33"/>
    <mergeCell ref="I14:K16"/>
    <mergeCell ref="B10:G10"/>
    <mergeCell ref="B12:G12"/>
    <mergeCell ref="B8:E8"/>
    <mergeCell ref="B9:H9"/>
    <mergeCell ref="B11:H11"/>
    <mergeCell ref="B14:D16"/>
    <mergeCell ref="E14:E16"/>
    <mergeCell ref="F14:H16"/>
    <mergeCell ref="B2:F2"/>
    <mergeCell ref="B3:E3"/>
    <mergeCell ref="B4:E4"/>
    <mergeCell ref="B5:D5"/>
    <mergeCell ref="B6:E6"/>
    <mergeCell ref="B7:E7"/>
  </mergeCells>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codeName="Sheet14">
    <tabColor indexed="9"/>
  </sheetPr>
  <dimension ref="A1:E74"/>
  <sheetViews>
    <sheetView showGridLines="0" zoomScalePageLayoutView="0" workbookViewId="0" topLeftCell="A1">
      <selection activeCell="B54" sqref="B54:C54"/>
    </sheetView>
  </sheetViews>
  <sheetFormatPr defaultColWidth="9.140625" defaultRowHeight="12.75"/>
  <cols>
    <col min="1" max="1" width="3.00390625" style="156" customWidth="1"/>
    <col min="2" max="2" width="19.7109375" style="153" customWidth="1"/>
    <col min="3" max="3" width="20.8515625" style="153" customWidth="1"/>
    <col min="4" max="4" width="18.28125" style="153" customWidth="1"/>
    <col min="5" max="5" width="30.7109375" style="153" customWidth="1"/>
    <col min="6" max="16384" width="9.140625" style="153" customWidth="1"/>
  </cols>
  <sheetData>
    <row r="1" spans="1:5" s="156" customFormat="1" ht="12.75">
      <c r="A1" s="155"/>
      <c r="B1" s="155"/>
      <c r="C1" s="155"/>
      <c r="D1" s="155"/>
      <c r="E1" s="155"/>
    </row>
    <row r="2" spans="1:5" s="156" customFormat="1" ht="20.25" customHeight="1">
      <c r="A2" s="155"/>
      <c r="B2" s="496" t="s">
        <v>188</v>
      </c>
      <c r="C2" s="496"/>
      <c r="D2" s="496"/>
      <c r="E2" s="496"/>
    </row>
    <row r="3" spans="1:5" s="156" customFormat="1" ht="12.75">
      <c r="A3" s="155"/>
      <c r="B3" s="155"/>
      <c r="C3" s="155"/>
      <c r="D3" s="155"/>
      <c r="E3" s="155"/>
    </row>
    <row r="4" spans="1:5" ht="12.75">
      <c r="A4" s="155"/>
      <c r="B4" s="214" t="s">
        <v>124</v>
      </c>
      <c r="C4" s="215"/>
      <c r="D4" s="215"/>
      <c r="E4" s="215"/>
    </row>
    <row r="5" spans="1:5" ht="14.25" customHeight="1">
      <c r="A5" s="155"/>
      <c r="B5" s="464">
        <f>T('Informação do Projecto'!B7)</f>
      </c>
      <c r="C5" s="464"/>
      <c r="D5" s="464"/>
      <c r="E5" s="464"/>
    </row>
    <row r="6" spans="1:5" ht="24.75" customHeight="1">
      <c r="A6" s="155"/>
      <c r="B6" s="214" t="s">
        <v>125</v>
      </c>
      <c r="C6" s="215"/>
      <c r="D6" s="215"/>
      <c r="E6" s="215"/>
    </row>
    <row r="7" spans="1:5" ht="14.25" customHeight="1">
      <c r="A7" s="155"/>
      <c r="B7" s="464">
        <f>T('Informação do Projecto'!B10)</f>
      </c>
      <c r="C7" s="464"/>
      <c r="D7" s="464"/>
      <c r="E7" s="464"/>
    </row>
    <row r="8" spans="1:5" ht="18.75" customHeight="1">
      <c r="A8" s="155"/>
      <c r="B8" s="465" t="s">
        <v>126</v>
      </c>
      <c r="C8" s="484"/>
      <c r="D8" s="215"/>
      <c r="E8" s="215"/>
    </row>
    <row r="9" spans="1:5" ht="12.75">
      <c r="A9" s="155"/>
      <c r="B9" s="464">
        <f>T('Informação do Projecto'!B13)</f>
      </c>
      <c r="C9" s="464"/>
      <c r="D9" s="464"/>
      <c r="E9" s="464"/>
    </row>
    <row r="10" spans="1:5" ht="18.75" customHeight="1">
      <c r="A10" s="155"/>
      <c r="B10" s="465" t="s">
        <v>127</v>
      </c>
      <c r="C10" s="484"/>
      <c r="D10" s="215"/>
      <c r="E10" s="215"/>
    </row>
    <row r="11" spans="1:5" ht="12.75">
      <c r="A11" s="155"/>
      <c r="B11" s="626">
        <f>T('Informação do Projecto'!B16)</f>
      </c>
      <c r="C11" s="626"/>
      <c r="D11" s="626"/>
      <c r="E11" s="626"/>
    </row>
    <row r="12" spans="1:5" ht="12.75">
      <c r="A12" s="155"/>
      <c r="B12" s="626"/>
      <c r="C12" s="626"/>
      <c r="D12" s="626"/>
      <c r="E12" s="626"/>
    </row>
    <row r="13" spans="1:5" ht="12.75">
      <c r="A13" s="155"/>
      <c r="B13" s="626"/>
      <c r="C13" s="626"/>
      <c r="D13" s="626"/>
      <c r="E13" s="626"/>
    </row>
    <row r="14" spans="1:5" ht="22.5" customHeight="1">
      <c r="A14" s="155"/>
      <c r="B14" s="461" t="s">
        <v>156</v>
      </c>
      <c r="C14" s="461"/>
      <c r="D14" s="461"/>
      <c r="E14" s="461"/>
    </row>
    <row r="15" spans="1:5" ht="12.75">
      <c r="A15" s="155"/>
      <c r="B15" s="626">
        <f>T('Informação do Projecto'!B25)</f>
      </c>
      <c r="C15" s="626"/>
      <c r="D15" s="626"/>
      <c r="E15" s="626"/>
    </row>
    <row r="16" spans="1:5" ht="12.75">
      <c r="A16" s="155"/>
      <c r="B16" s="626"/>
      <c r="C16" s="626"/>
      <c r="D16" s="626"/>
      <c r="E16" s="626"/>
    </row>
    <row r="17" spans="1:5" ht="12.75">
      <c r="A17" s="155"/>
      <c r="B17" s="626"/>
      <c r="C17" s="626"/>
      <c r="D17" s="626"/>
      <c r="E17" s="626"/>
    </row>
    <row r="18" spans="1:5" ht="12.75" customHeight="1">
      <c r="A18" s="155"/>
      <c r="B18" s="171"/>
      <c r="C18" s="172"/>
      <c r="D18" s="161"/>
      <c r="E18" s="158"/>
    </row>
    <row r="19" spans="1:5" ht="15.75" customHeight="1">
      <c r="A19" s="155"/>
      <c r="B19" s="628" t="s">
        <v>184</v>
      </c>
      <c r="C19" s="629"/>
      <c r="D19" s="630"/>
      <c r="E19" s="215"/>
    </row>
    <row r="20" spans="1:5" ht="12.75">
      <c r="A20" s="155"/>
      <c r="B20" s="622" t="str">
        <f>T('Actuais Riscos Climáticos'!C12)</f>
        <v>Seca</v>
      </c>
      <c r="C20" s="622"/>
      <c r="D20" s="622"/>
      <c r="E20" s="622"/>
    </row>
    <row r="21" spans="1:5" ht="24" customHeight="1">
      <c r="A21" s="155"/>
      <c r="B21" s="262" t="s">
        <v>136</v>
      </c>
      <c r="C21" s="263" t="str">
        <f>T('Actuais Riscos Climáticos'!B17)</f>
        <v>Destruição/perda  de culturas</v>
      </c>
      <c r="D21" s="263" t="str">
        <f>T('Actuais Riscos Climáticos'!B20)</f>
        <v>Perda de rendimento</v>
      </c>
      <c r="E21" s="263" t="str">
        <f>T('Actuais Riscos Climáticos'!B23)</f>
        <v>Epidemias</v>
      </c>
    </row>
    <row r="22" spans="1:5" ht="31.5" customHeight="1">
      <c r="A22" s="155"/>
      <c r="B22" s="264" t="s">
        <v>185</v>
      </c>
      <c r="C22" s="263" t="str">
        <f>T(riskcontrols!B18)</f>
        <v>Trabalhos eventuais</v>
      </c>
      <c r="D22" s="263" t="str">
        <f>T(riskcontrols!B19)</f>
        <v>Diversificação de rendimentos</v>
      </c>
      <c r="E22" s="263" t="str">
        <f>T(riskcontrols!B20)</f>
        <v>Uso de medicina tradicional</v>
      </c>
    </row>
    <row r="23" spans="1:5" ht="44.25" customHeight="1">
      <c r="A23" s="155"/>
      <c r="B23" s="265" t="s">
        <v>186</v>
      </c>
      <c r="C23" s="263">
        <f>T('Actuais Riscos Climáticos'!R17)</f>
      </c>
      <c r="D23" s="263" t="str">
        <f>T('Actuais Riscos Climáticos'!R20)</f>
        <v>Mulheres recolhem fruta silvestre para vender</v>
      </c>
      <c r="E23" s="263"/>
    </row>
    <row r="24" spans="1:5" ht="12.75">
      <c r="A24" s="155"/>
      <c r="B24" s="266"/>
      <c r="C24" s="267"/>
      <c r="D24" s="267"/>
      <c r="E24" s="267"/>
    </row>
    <row r="25" spans="1:5" ht="12.75">
      <c r="A25" s="155"/>
      <c r="B25" s="622">
        <f>T('Actuais Riscos Climáticos'!C27)</f>
      </c>
      <c r="C25" s="622"/>
      <c r="D25" s="622"/>
      <c r="E25" s="622"/>
    </row>
    <row r="26" spans="1:5" ht="24" customHeight="1">
      <c r="A26" s="155"/>
      <c r="B26" s="262" t="s">
        <v>136</v>
      </c>
      <c r="C26" s="263">
        <f>T('Actuais Riscos Climáticos'!B32)</f>
      </c>
      <c r="D26" s="263">
        <f>T('Actuais Riscos Climáticos'!B35)</f>
      </c>
      <c r="E26" s="263">
        <f>T('Actuais Riscos Climáticos'!B38)</f>
      </c>
    </row>
    <row r="27" spans="1:5" ht="27.75" customHeight="1">
      <c r="A27" s="155"/>
      <c r="B27" s="264" t="s">
        <v>185</v>
      </c>
      <c r="C27" s="263">
        <f>T(riskcontrols!B21)</f>
      </c>
      <c r="D27" s="263">
        <f>T(riskcontrols!B22)</f>
      </c>
      <c r="E27" s="263">
        <f>T(riskcontrols!C25)</f>
      </c>
    </row>
    <row r="28" spans="1:5" ht="42.75" customHeight="1">
      <c r="A28" s="155"/>
      <c r="B28" s="265" t="s">
        <v>186</v>
      </c>
      <c r="C28" s="263">
        <f>T('Actuais Riscos Climáticos'!R32)</f>
      </c>
      <c r="D28" s="263">
        <f>T('Actuais Riscos Climáticos'!R35)</f>
      </c>
      <c r="E28" s="263"/>
    </row>
    <row r="29" spans="1:5" ht="12.75">
      <c r="A29" s="155"/>
      <c r="B29" s="266"/>
      <c r="C29" s="267"/>
      <c r="D29" s="267"/>
      <c r="E29" s="267"/>
    </row>
    <row r="30" spans="1:5" ht="12.75">
      <c r="A30" s="155"/>
      <c r="B30" s="622">
        <f>T('Actuais Riscos Climáticos'!C42)</f>
      </c>
      <c r="C30" s="622"/>
      <c r="D30" s="622"/>
      <c r="E30" s="622"/>
    </row>
    <row r="31" spans="1:5" ht="24" customHeight="1">
      <c r="A31" s="155"/>
      <c r="B31" s="262" t="s">
        <v>136</v>
      </c>
      <c r="C31" s="263">
        <f>T('Actuais Riscos Climáticos'!B47)</f>
      </c>
      <c r="D31" s="263">
        <f>T('Actuais Riscos Climáticos'!B50)</f>
      </c>
      <c r="E31" s="263">
        <f>T('Actuais Riscos Climáticos'!B53)</f>
      </c>
    </row>
    <row r="32" spans="1:5" ht="24" customHeight="1">
      <c r="A32" s="155"/>
      <c r="B32" s="264" t="s">
        <v>185</v>
      </c>
      <c r="C32" s="263">
        <f>T(riskcontrols!B24)</f>
      </c>
      <c r="D32" s="263">
        <f>T(riskcontrols!B25)</f>
      </c>
      <c r="E32" s="263">
        <f>T(riskcontrols!B26)</f>
      </c>
    </row>
    <row r="33" spans="1:5" ht="45" customHeight="1">
      <c r="A33" s="155"/>
      <c r="B33" s="265" t="s">
        <v>186</v>
      </c>
      <c r="C33" s="263">
        <f>T('Actuais Riscos Climáticos'!R47)</f>
      </c>
      <c r="D33" s="263"/>
      <c r="E33" s="263">
        <f>T('Actuais Riscos Climáticos'!R53)</f>
      </c>
    </row>
    <row r="34" spans="1:5" ht="14.25">
      <c r="A34" s="155"/>
      <c r="B34" s="627"/>
      <c r="C34" s="627"/>
      <c r="D34" s="627"/>
      <c r="E34" s="158"/>
    </row>
    <row r="35" spans="1:5" ht="14.25">
      <c r="A35" s="155"/>
      <c r="B35" s="179"/>
      <c r="C35" s="179"/>
      <c r="D35" s="179"/>
      <c r="E35" s="158"/>
    </row>
    <row r="36" spans="1:3" ht="13.5" customHeight="1">
      <c r="A36" s="155"/>
      <c r="B36" s="623" t="s">
        <v>183</v>
      </c>
      <c r="C36" s="624"/>
    </row>
    <row r="37" spans="1:3" ht="50.25" customHeight="1">
      <c r="A37" s="155"/>
      <c r="B37" s="625" t="s">
        <v>187</v>
      </c>
      <c r="C37" s="596"/>
    </row>
    <row r="38" spans="1:3" ht="12.75">
      <c r="A38" s="155"/>
      <c r="B38" s="623" t="s">
        <v>101</v>
      </c>
      <c r="C38" s="624"/>
    </row>
    <row r="39" spans="1:3" ht="12.75">
      <c r="A39" s="155"/>
      <c r="B39" s="609" t="str">
        <f>T('Recursos de Subsistência'!B8)</f>
        <v>Águas superficiais</v>
      </c>
      <c r="C39" s="610"/>
    </row>
    <row r="40" spans="1:3" ht="12.75">
      <c r="A40" s="155"/>
      <c r="B40" s="617" t="str">
        <f>T('Recursos de Subsistência'!B10)</f>
        <v>Terreno para agricultura</v>
      </c>
      <c r="C40" s="618"/>
    </row>
    <row r="41" spans="1:3" ht="12.75">
      <c r="A41" s="155"/>
      <c r="B41" s="615" t="str">
        <f>T('Recursos de Subsistência'!B12)</f>
        <v>Árvores</v>
      </c>
      <c r="C41" s="616"/>
    </row>
    <row r="42" spans="1:3" ht="12.75" customHeight="1">
      <c r="A42" s="155"/>
      <c r="B42" s="623" t="s">
        <v>103</v>
      </c>
      <c r="C42" s="624"/>
    </row>
    <row r="43" spans="1:3" ht="12.75" customHeight="1">
      <c r="A43" s="155"/>
      <c r="B43" s="609" t="str">
        <f>T('Recursos de Subsistência'!B17)</f>
        <v>Bicicletas</v>
      </c>
      <c r="C43" s="610"/>
    </row>
    <row r="44" spans="1:3" ht="12.75" customHeight="1">
      <c r="A44" s="155"/>
      <c r="B44" s="617" t="str">
        <f>T('Recursos de Subsistência'!B19)</f>
        <v>Infra-estruturas de irrigação</v>
      </c>
      <c r="C44" s="618"/>
    </row>
    <row r="45" spans="1:3" ht="12.75" customHeight="1">
      <c r="A45" s="155"/>
      <c r="B45" s="615" t="str">
        <f>T('Recursos de Subsistência'!B21)</f>
        <v>Estradas</v>
      </c>
      <c r="C45" s="616"/>
    </row>
    <row r="46" spans="1:3" ht="15" customHeight="1">
      <c r="A46" s="155"/>
      <c r="B46" s="623" t="s">
        <v>190</v>
      </c>
      <c r="C46" s="624"/>
    </row>
    <row r="47" spans="1:5" ht="14.25" customHeight="1">
      <c r="A47" s="155"/>
      <c r="B47" s="609" t="str">
        <f>T('Recursos de Subsistência'!B27)</f>
        <v>Numerário</v>
      </c>
      <c r="C47" s="610"/>
      <c r="D47" s="179"/>
      <c r="E47" s="158"/>
    </row>
    <row r="48" spans="1:5" ht="12.75" customHeight="1">
      <c r="A48" s="155"/>
      <c r="B48" s="617" t="str">
        <f>T('Recursos de Subsistência'!B29)</f>
        <v>Jóias</v>
      </c>
      <c r="C48" s="618"/>
      <c r="D48" s="171"/>
      <c r="E48" s="158"/>
    </row>
    <row r="49" spans="1:5" ht="12.75" customHeight="1">
      <c r="A49" s="155"/>
      <c r="B49" s="615">
        <f>T('Recursos de Subsistência'!B31)</f>
      </c>
      <c r="C49" s="616"/>
      <c r="D49" s="171"/>
      <c r="E49" s="158"/>
    </row>
    <row r="50" spans="1:5" ht="14.25">
      <c r="A50" s="155"/>
      <c r="B50" s="623" t="s">
        <v>105</v>
      </c>
      <c r="C50" s="624"/>
      <c r="D50" s="179"/>
      <c r="E50" s="158"/>
    </row>
    <row r="51" spans="1:5" ht="12.75">
      <c r="A51" s="155"/>
      <c r="B51" s="609" t="str">
        <f>T('Recursos de Subsistência'!B36)</f>
        <v>Boa saude</v>
      </c>
      <c r="C51" s="610"/>
      <c r="D51" s="171"/>
      <c r="E51" s="158"/>
    </row>
    <row r="52" spans="1:5" ht="12.75">
      <c r="A52" s="155"/>
      <c r="B52" s="617">
        <f>T('Recursos de Subsistência'!B38)</f>
      </c>
      <c r="C52" s="618"/>
      <c r="D52" s="171"/>
      <c r="E52" s="158"/>
    </row>
    <row r="53" spans="1:5" ht="12.75">
      <c r="A53" s="155"/>
      <c r="B53" s="615">
        <f>T('Recursos de Subsistência'!B40)</f>
      </c>
      <c r="C53" s="616"/>
      <c r="D53" s="180"/>
      <c r="E53" s="158"/>
    </row>
    <row r="54" spans="1:5" ht="12.75">
      <c r="A54" s="155"/>
      <c r="B54" s="623" t="s">
        <v>106</v>
      </c>
      <c r="C54" s="624"/>
      <c r="D54" s="158"/>
      <c r="E54" s="158"/>
    </row>
    <row r="55" spans="1:5" ht="12.75">
      <c r="A55" s="155"/>
      <c r="B55" s="609">
        <f>T('Recursos de Subsistência'!B45)</f>
      </c>
      <c r="C55" s="610"/>
      <c r="D55" s="158"/>
      <c r="E55" s="158"/>
    </row>
    <row r="56" spans="1:5" ht="12.75">
      <c r="A56" s="155"/>
      <c r="B56" s="617">
        <f>T('Recursos de Subsistência'!B47)</f>
      </c>
      <c r="C56" s="618"/>
      <c r="D56" s="158"/>
      <c r="E56" s="158"/>
    </row>
    <row r="57" spans="1:5" ht="12.75">
      <c r="A57" s="155"/>
      <c r="B57" s="615">
        <f>T('Recursos de Subsistência'!B49)</f>
      </c>
      <c r="C57" s="616"/>
      <c r="D57" s="158"/>
      <c r="E57" s="158"/>
    </row>
    <row r="58" spans="1:5" ht="12.75">
      <c r="A58" s="155"/>
      <c r="B58" s="161"/>
      <c r="C58" s="161"/>
      <c r="D58" s="158"/>
      <c r="E58" s="158"/>
    </row>
    <row r="59" spans="1:5" s="207" customFormat="1" ht="12.75">
      <c r="A59" s="161"/>
      <c r="B59" s="206"/>
      <c r="C59" s="206"/>
      <c r="D59" s="206"/>
      <c r="E59" s="206"/>
    </row>
    <row r="60" spans="1:5" s="207" customFormat="1" ht="17.25" customHeight="1">
      <c r="A60" s="161"/>
      <c r="B60" s="496" t="s">
        <v>157</v>
      </c>
      <c r="C60" s="496"/>
      <c r="D60" s="496"/>
      <c r="E60" s="496"/>
    </row>
    <row r="61" spans="1:5" s="207" customFormat="1" ht="12.75">
      <c r="A61" s="268"/>
      <c r="B61" s="268"/>
      <c r="C61" s="268"/>
      <c r="D61" s="268"/>
      <c r="E61" s="268"/>
    </row>
    <row r="62" spans="1:5" s="207" customFormat="1" ht="12.75">
      <c r="A62" s="268"/>
      <c r="B62" s="619" t="s">
        <v>158</v>
      </c>
      <c r="C62" s="620"/>
      <c r="D62" s="621"/>
      <c r="E62" s="269"/>
    </row>
    <row r="63" spans="1:5" s="207" customFormat="1" ht="23.25" customHeight="1">
      <c r="A63" s="268"/>
      <c r="B63" s="286" t="s">
        <v>159</v>
      </c>
      <c r="C63" s="286" t="s">
        <v>160</v>
      </c>
      <c r="D63" s="613" t="s">
        <v>161</v>
      </c>
      <c r="E63" s="614"/>
    </row>
    <row r="64" spans="1:5" s="207" customFormat="1" ht="33.75" customHeight="1">
      <c r="A64" s="268"/>
      <c r="B64" s="284" t="str">
        <f>'Sinergias e Barreiras'!B8</f>
        <v>Reflorestamento</v>
      </c>
      <c r="C64" s="281" t="str">
        <f>'Sinergias e Barreiras'!D8</f>
        <v>Reflorestamento expandida com uma mistura de espécie de árvores correntes e mais resistentes à seca, transitando para o plantio de árvores que consistem apenas de espécies resistentes à seca.</v>
      </c>
      <c r="D64" s="611">
        <f>T('Sinergias e Barreiras'!F8)</f>
      </c>
      <c r="E64" s="612"/>
    </row>
    <row r="65" spans="1:5" s="207" customFormat="1" ht="33.75" customHeight="1">
      <c r="A65" s="268"/>
      <c r="B65" s="285">
        <f>'Sinergias e Barreiras'!B9</f>
      </c>
      <c r="C65" s="282">
        <f>'Sinergias e Barreiras'!D9</f>
      </c>
      <c r="D65" s="605">
        <f>T('Sinergias e Barreiras'!F9)</f>
      </c>
      <c r="E65" s="606"/>
    </row>
    <row r="66" spans="1:5" s="207" customFormat="1" ht="33.75" customHeight="1">
      <c r="A66" s="268"/>
      <c r="B66" s="285">
        <f>'Sinergias e Barreiras'!B10</f>
      </c>
      <c r="C66" s="282">
        <f>'Sinergias e Barreiras'!D10</f>
      </c>
      <c r="D66" s="605">
        <f>T('Sinergias e Barreiras'!F10)</f>
      </c>
      <c r="E66" s="606"/>
    </row>
    <row r="67" spans="1:5" s="207" customFormat="1" ht="33.75" customHeight="1">
      <c r="A67" s="268"/>
      <c r="B67" s="285">
        <f>'Sinergias e Barreiras'!B11</f>
      </c>
      <c r="C67" s="282">
        <f>'Sinergias e Barreiras'!D11</f>
      </c>
      <c r="D67" s="605">
        <f>T('Sinergias e Barreiras'!F11)</f>
      </c>
      <c r="E67" s="606"/>
    </row>
    <row r="68" spans="1:5" s="207" customFormat="1" ht="33.75" customHeight="1">
      <c r="A68" s="268"/>
      <c r="B68" s="285">
        <f>'Sinergias e Barreiras'!B12</f>
      </c>
      <c r="C68" s="282">
        <f>'Sinergias e Barreiras'!D12</f>
      </c>
      <c r="D68" s="605">
        <f>T('Sinergias e Barreiras'!F12)</f>
      </c>
      <c r="E68" s="606"/>
    </row>
    <row r="69" spans="1:5" s="207" customFormat="1" ht="33.75" customHeight="1">
      <c r="A69" s="268"/>
      <c r="B69" s="285">
        <f>'Sinergias e Barreiras'!B13</f>
      </c>
      <c r="C69" s="282">
        <f>'Sinergias e Barreiras'!D13</f>
      </c>
      <c r="D69" s="605">
        <f>T('Sinergias e Barreiras'!F13)</f>
      </c>
      <c r="E69" s="606"/>
    </row>
    <row r="70" spans="1:5" s="207" customFormat="1" ht="33.75" customHeight="1">
      <c r="A70" s="268"/>
      <c r="B70" s="285">
        <f>'Sinergias e Barreiras'!B14</f>
      </c>
      <c r="C70" s="282">
        <f>'Sinergias e Barreiras'!D14</f>
      </c>
      <c r="D70" s="605">
        <f>T('Sinergias e Barreiras'!F14)</f>
      </c>
      <c r="E70" s="606"/>
    </row>
    <row r="71" spans="1:5" s="207" customFormat="1" ht="33.75" customHeight="1">
      <c r="A71" s="268"/>
      <c r="B71" s="285">
        <f>'Sinergias e Barreiras'!B15</f>
      </c>
      <c r="C71" s="282">
        <f>'Sinergias e Barreiras'!D15</f>
      </c>
      <c r="D71" s="605">
        <f>T('Sinergias e Barreiras'!F15)</f>
      </c>
      <c r="E71" s="606"/>
    </row>
    <row r="72" spans="1:5" s="207" customFormat="1" ht="33.75" customHeight="1">
      <c r="A72" s="268"/>
      <c r="B72" s="285">
        <f>'Sinergias e Barreiras'!B16</f>
      </c>
      <c r="C72" s="282">
        <f>'Sinergias e Barreiras'!D16</f>
      </c>
      <c r="D72" s="605">
        <f>T('Sinergias e Barreiras'!F16)</f>
      </c>
      <c r="E72" s="606"/>
    </row>
    <row r="73" spans="1:5" s="207" customFormat="1" ht="33.75" customHeight="1">
      <c r="A73" s="268"/>
      <c r="B73" s="287">
        <f>'Sinergias e Barreiras'!B17</f>
      </c>
      <c r="C73" s="283">
        <f>'Sinergias e Barreiras'!D17</f>
      </c>
      <c r="D73" s="607">
        <f>T('Sinergias e Barreiras'!F17)</f>
      </c>
      <c r="E73" s="608"/>
    </row>
    <row r="74" s="207" customFormat="1" ht="12.75">
      <c r="A74" s="161"/>
    </row>
  </sheetData>
  <sheetProtection selectLockedCells="1"/>
  <mergeCells count="49">
    <mergeCell ref="B2:E2"/>
    <mergeCell ref="B5:E5"/>
    <mergeCell ref="B7:E7"/>
    <mergeCell ref="B9:E9"/>
    <mergeCell ref="B8:C8"/>
    <mergeCell ref="B10:C10"/>
    <mergeCell ref="B55:C55"/>
    <mergeCell ref="B11:E13"/>
    <mergeCell ref="B14:E14"/>
    <mergeCell ref="B15:E17"/>
    <mergeCell ref="B54:C54"/>
    <mergeCell ref="B53:C53"/>
    <mergeCell ref="B34:D34"/>
    <mergeCell ref="B19:D19"/>
    <mergeCell ref="B52:C52"/>
    <mergeCell ref="B40:C40"/>
    <mergeCell ref="B60:E60"/>
    <mergeCell ref="B38:C38"/>
    <mergeCell ref="B42:C42"/>
    <mergeCell ref="B37:C37"/>
    <mergeCell ref="B50:C50"/>
    <mergeCell ref="B49:C49"/>
    <mergeCell ref="B44:C44"/>
    <mergeCell ref="B46:C46"/>
    <mergeCell ref="B56:C56"/>
    <mergeCell ref="B51:C51"/>
    <mergeCell ref="B41:C41"/>
    <mergeCell ref="B20:E20"/>
    <mergeCell ref="B25:E25"/>
    <mergeCell ref="B30:E30"/>
    <mergeCell ref="B36:C36"/>
    <mergeCell ref="B39:C39"/>
    <mergeCell ref="B43:C43"/>
    <mergeCell ref="D64:E64"/>
    <mergeCell ref="D65:E65"/>
    <mergeCell ref="D66:E66"/>
    <mergeCell ref="D63:E63"/>
    <mergeCell ref="B45:C45"/>
    <mergeCell ref="B47:C47"/>
    <mergeCell ref="B48:C48"/>
    <mergeCell ref="B62:D62"/>
    <mergeCell ref="B57:C57"/>
    <mergeCell ref="D67:E67"/>
    <mergeCell ref="D72:E72"/>
    <mergeCell ref="D73:E73"/>
    <mergeCell ref="D68:E68"/>
    <mergeCell ref="D69:E69"/>
    <mergeCell ref="D70:E70"/>
    <mergeCell ref="D71:E71"/>
  </mergeCell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codeName="Sheet24">
    <tabColor indexed="9"/>
  </sheetPr>
  <dimension ref="A2:M33"/>
  <sheetViews>
    <sheetView zoomScalePageLayoutView="0" workbookViewId="0" topLeftCell="A1">
      <selection activeCell="N30" sqref="N30"/>
    </sheetView>
  </sheetViews>
  <sheetFormatPr defaultColWidth="9.140625" defaultRowHeight="12.75"/>
  <cols>
    <col min="1" max="1" width="2.00390625" style="21" customWidth="1"/>
    <col min="2" max="4" width="9.140625" style="21" customWidth="1"/>
    <col min="5" max="5" width="23.57421875" style="21" customWidth="1"/>
    <col min="6" max="11" width="7.421875" style="21" customWidth="1"/>
    <col min="12" max="12" width="9.140625" style="21" customWidth="1"/>
    <col min="13" max="13" width="22.00390625" style="23" customWidth="1"/>
    <col min="14" max="14" width="9.140625" style="21" customWidth="1"/>
    <col min="15" max="15" width="1.57421875" style="21" customWidth="1"/>
    <col min="16" max="16384" width="9.140625" style="21" customWidth="1"/>
  </cols>
  <sheetData>
    <row r="2" ht="12.75">
      <c r="B2" s="22" t="s">
        <v>30</v>
      </c>
    </row>
    <row r="3" spans="1:10" ht="12.75">
      <c r="A3" s="24"/>
      <c r="B3" s="636"/>
      <c r="C3" s="637"/>
      <c r="D3" s="637"/>
      <c r="E3" s="637"/>
      <c r="F3" s="637"/>
      <c r="G3" s="637"/>
      <c r="H3" s="637"/>
      <c r="I3" s="637"/>
      <c r="J3" s="638"/>
    </row>
    <row r="4" spans="1:6" ht="21" customHeight="1">
      <c r="A4" s="24"/>
      <c r="B4" s="634" t="s">
        <v>31</v>
      </c>
      <c r="C4" s="634"/>
      <c r="D4" s="634"/>
      <c r="E4" s="634"/>
      <c r="F4" s="25"/>
    </row>
    <row r="5" spans="1:13" ht="12.75">
      <c r="A5" s="24"/>
      <c r="B5" s="631">
        <f>T('Informação do Projecto'!B7)</f>
      </c>
      <c r="C5" s="632"/>
      <c r="D5" s="632"/>
      <c r="E5" s="633"/>
      <c r="F5" s="25"/>
      <c r="M5" s="21"/>
    </row>
    <row r="6" spans="1:13" ht="18" customHeight="1">
      <c r="A6" s="24"/>
      <c r="B6" s="634" t="s">
        <v>32</v>
      </c>
      <c r="C6" s="639"/>
      <c r="D6" s="639"/>
      <c r="E6" s="25"/>
      <c r="F6" s="25"/>
      <c r="M6" s="21"/>
    </row>
    <row r="7" spans="1:13" ht="12.75">
      <c r="A7" s="24"/>
      <c r="B7" s="631"/>
      <c r="C7" s="632"/>
      <c r="D7" s="632"/>
      <c r="E7" s="633"/>
      <c r="F7" s="25"/>
      <c r="M7" s="21"/>
    </row>
    <row r="8" spans="1:13" ht="21" customHeight="1">
      <c r="A8" s="24"/>
      <c r="B8" s="634" t="s">
        <v>33</v>
      </c>
      <c r="C8" s="634"/>
      <c r="D8" s="634"/>
      <c r="E8" s="634"/>
      <c r="F8" s="25"/>
      <c r="M8" s="21"/>
    </row>
    <row r="9" spans="1:13" ht="12.75">
      <c r="A9" s="24"/>
      <c r="B9" s="631"/>
      <c r="C9" s="632"/>
      <c r="D9" s="632"/>
      <c r="E9" s="633"/>
      <c r="F9" s="26"/>
      <c r="M9" s="21"/>
    </row>
    <row r="10" spans="1:10" ht="25.5" customHeight="1">
      <c r="A10" s="24"/>
      <c r="B10" s="635" t="s">
        <v>34</v>
      </c>
      <c r="C10" s="635"/>
      <c r="D10" s="635"/>
      <c r="E10" s="635"/>
      <c r="F10" s="635"/>
      <c r="G10" s="635"/>
      <c r="H10" s="635"/>
      <c r="I10" s="23"/>
      <c r="J10" s="23"/>
    </row>
    <row r="11" spans="1:10" ht="48" customHeight="1">
      <c r="A11" s="23"/>
      <c r="B11" s="651">
        <f>T('Informação do Projecto'!B16)</f>
      </c>
      <c r="C11" s="652"/>
      <c r="D11" s="652"/>
      <c r="E11" s="652"/>
      <c r="F11" s="652"/>
      <c r="G11" s="652"/>
      <c r="H11" s="652"/>
      <c r="I11" s="652"/>
      <c r="J11" s="653"/>
    </row>
    <row r="12" spans="1:10" ht="27" customHeight="1">
      <c r="A12" s="23"/>
      <c r="B12" s="654" t="s">
        <v>43</v>
      </c>
      <c r="C12" s="654"/>
      <c r="D12" s="654"/>
      <c r="E12" s="654"/>
      <c r="F12" s="654"/>
      <c r="G12" s="654"/>
      <c r="H12" s="654"/>
      <c r="I12" s="27"/>
      <c r="J12" s="27"/>
    </row>
    <row r="13" spans="1:10" ht="54" customHeight="1">
      <c r="A13" s="23"/>
      <c r="B13" s="651">
        <f>T('Informação do Projecto'!B25)</f>
      </c>
      <c r="C13" s="652"/>
      <c r="D13" s="652"/>
      <c r="E13" s="652"/>
      <c r="F13" s="652"/>
      <c r="G13" s="652"/>
      <c r="H13" s="652"/>
      <c r="I13" s="652"/>
      <c r="J13" s="653"/>
    </row>
    <row r="14" spans="1:10" ht="33" customHeight="1" thickBot="1">
      <c r="A14" s="23"/>
      <c r="B14" s="55"/>
      <c r="C14" s="55"/>
      <c r="D14" s="55"/>
      <c r="E14" s="55"/>
      <c r="F14" s="55"/>
      <c r="G14" s="55"/>
      <c r="H14" s="55"/>
      <c r="I14" s="55"/>
      <c r="J14" s="55"/>
    </row>
    <row r="15" spans="2:12" ht="12.75">
      <c r="B15" s="655" t="s">
        <v>44</v>
      </c>
      <c r="C15" s="656"/>
      <c r="D15" s="657"/>
      <c r="E15" s="657" t="s">
        <v>42</v>
      </c>
      <c r="F15" s="656" t="s">
        <v>87</v>
      </c>
      <c r="G15" s="664"/>
      <c r="H15" s="665"/>
      <c r="I15" s="656" t="s">
        <v>46</v>
      </c>
      <c r="J15" s="656"/>
      <c r="K15" s="657"/>
      <c r="L15" s="23"/>
    </row>
    <row r="16" spans="2:12" ht="12.75">
      <c r="B16" s="658"/>
      <c r="C16" s="659"/>
      <c r="D16" s="660"/>
      <c r="E16" s="667"/>
      <c r="F16" s="666"/>
      <c r="G16" s="666"/>
      <c r="H16" s="667"/>
      <c r="I16" s="659"/>
      <c r="J16" s="659"/>
      <c r="K16" s="660"/>
      <c r="L16" s="23"/>
    </row>
    <row r="17" spans="2:12" ht="17.25" customHeight="1" thickBot="1">
      <c r="B17" s="661"/>
      <c r="C17" s="662"/>
      <c r="D17" s="663"/>
      <c r="E17" s="669"/>
      <c r="F17" s="668"/>
      <c r="G17" s="668"/>
      <c r="H17" s="669"/>
      <c r="I17" s="662"/>
      <c r="J17" s="662"/>
      <c r="K17" s="663"/>
      <c r="L17" s="23"/>
    </row>
    <row r="18" spans="2:12" ht="22.5" customHeight="1" thickBot="1">
      <c r="B18" s="640" t="s">
        <v>47</v>
      </c>
      <c r="C18" s="641"/>
      <c r="D18" s="641"/>
      <c r="E18" s="124"/>
      <c r="F18" s="120" t="s">
        <v>7</v>
      </c>
      <c r="G18" s="121" t="s">
        <v>8</v>
      </c>
      <c r="H18" s="122" t="s">
        <v>9</v>
      </c>
      <c r="I18" s="123" t="s">
        <v>7</v>
      </c>
      <c r="J18" s="121" t="s">
        <v>8</v>
      </c>
      <c r="K18" s="122" t="s">
        <v>9</v>
      </c>
      <c r="L18" s="23"/>
    </row>
    <row r="19" spans="2:12" ht="22.5" customHeight="1">
      <c r="B19" s="642"/>
      <c r="C19" s="643"/>
      <c r="D19" s="644"/>
      <c r="E19" s="118"/>
      <c r="F19" s="117"/>
      <c r="G19" s="34"/>
      <c r="H19" s="34"/>
      <c r="I19" s="33"/>
      <c r="J19" s="34"/>
      <c r="K19" s="36"/>
      <c r="L19" s="23"/>
    </row>
    <row r="20" spans="2:12" ht="17.25" customHeight="1">
      <c r="B20" s="645"/>
      <c r="C20" s="646"/>
      <c r="D20" s="647"/>
      <c r="E20" s="119"/>
      <c r="F20" s="117"/>
      <c r="G20" s="34"/>
      <c r="H20" s="34"/>
      <c r="I20" s="37"/>
      <c r="J20" s="39"/>
      <c r="K20" s="40"/>
      <c r="L20" s="23"/>
    </row>
    <row r="21" spans="2:12" ht="22.5" customHeight="1">
      <c r="B21" s="645"/>
      <c r="C21" s="646"/>
      <c r="D21" s="647"/>
      <c r="E21" s="119"/>
      <c r="F21" s="117"/>
      <c r="G21" s="34"/>
      <c r="H21" s="34"/>
      <c r="I21" s="37"/>
      <c r="J21" s="39"/>
      <c r="K21" s="40"/>
      <c r="L21" s="23"/>
    </row>
    <row r="22" spans="2:12" ht="22.5" customHeight="1">
      <c r="B22" s="645"/>
      <c r="C22" s="646"/>
      <c r="D22" s="647"/>
      <c r="E22" s="119"/>
      <c r="F22" s="117"/>
      <c r="G22" s="34"/>
      <c r="H22" s="34"/>
      <c r="I22" s="37"/>
      <c r="J22" s="39"/>
      <c r="K22" s="40"/>
      <c r="L22" s="23"/>
    </row>
    <row r="23" spans="2:12" ht="22.5" customHeight="1">
      <c r="B23" s="645"/>
      <c r="C23" s="646"/>
      <c r="D23" s="647"/>
      <c r="E23" s="119"/>
      <c r="F23" s="117"/>
      <c r="G23" s="34"/>
      <c r="H23" s="34"/>
      <c r="I23" s="37"/>
      <c r="J23" s="39"/>
      <c r="K23" s="40"/>
      <c r="L23" s="23"/>
    </row>
    <row r="24" spans="2:12" ht="22.5" customHeight="1">
      <c r="B24" s="645"/>
      <c r="C24" s="646"/>
      <c r="D24" s="647"/>
      <c r="E24" s="119"/>
      <c r="F24" s="117"/>
      <c r="G24" s="34"/>
      <c r="H24" s="34"/>
      <c r="I24" s="37"/>
      <c r="J24" s="39"/>
      <c r="K24" s="40"/>
      <c r="L24" s="23"/>
    </row>
    <row r="25" spans="2:12" ht="22.5" customHeight="1">
      <c r="B25" s="645"/>
      <c r="C25" s="646"/>
      <c r="D25" s="647"/>
      <c r="E25" s="119"/>
      <c r="F25" s="117"/>
      <c r="G25" s="34"/>
      <c r="H25" s="34"/>
      <c r="I25" s="37"/>
      <c r="J25" s="39"/>
      <c r="K25" s="40"/>
      <c r="L25" s="23"/>
    </row>
    <row r="26" spans="2:12" ht="22.5" customHeight="1">
      <c r="B26" s="645"/>
      <c r="C26" s="646"/>
      <c r="D26" s="647"/>
      <c r="E26" s="119"/>
      <c r="F26" s="117"/>
      <c r="G26" s="34"/>
      <c r="H26" s="34"/>
      <c r="I26" s="37"/>
      <c r="J26" s="39"/>
      <c r="K26" s="40"/>
      <c r="L26" s="23"/>
    </row>
    <row r="27" spans="2:12" ht="22.5" customHeight="1">
      <c r="B27" s="645"/>
      <c r="C27" s="646"/>
      <c r="D27" s="647"/>
      <c r="E27" s="119"/>
      <c r="F27" s="117"/>
      <c r="G27" s="34"/>
      <c r="H27" s="34"/>
      <c r="I27" s="37"/>
      <c r="J27" s="39"/>
      <c r="K27" s="40"/>
      <c r="L27" s="23"/>
    </row>
    <row r="28" spans="2:12" ht="22.5" customHeight="1">
      <c r="B28" s="645"/>
      <c r="C28" s="646"/>
      <c r="D28" s="647"/>
      <c r="E28" s="119"/>
      <c r="F28" s="117"/>
      <c r="G28" s="34"/>
      <c r="H28" s="34"/>
      <c r="I28" s="37"/>
      <c r="J28" s="39"/>
      <c r="K28" s="40"/>
      <c r="L28" s="23"/>
    </row>
    <row r="29" spans="2:12" ht="22.5" customHeight="1">
      <c r="B29" s="645"/>
      <c r="C29" s="646"/>
      <c r="D29" s="647"/>
      <c r="E29" s="119"/>
      <c r="F29" s="117"/>
      <c r="G29" s="34"/>
      <c r="H29" s="34"/>
      <c r="I29" s="37"/>
      <c r="J29" s="39"/>
      <c r="K29" s="40"/>
      <c r="L29" s="23"/>
    </row>
    <row r="30" spans="2:12" ht="22.5" customHeight="1">
      <c r="B30" s="645"/>
      <c r="C30" s="646"/>
      <c r="D30" s="647"/>
      <c r="E30" s="119"/>
      <c r="F30" s="117"/>
      <c r="G30" s="34"/>
      <c r="H30" s="34"/>
      <c r="I30" s="37"/>
      <c r="J30" s="39"/>
      <c r="K30" s="40"/>
      <c r="L30" s="23"/>
    </row>
    <row r="31" spans="2:12" ht="22.5" customHeight="1">
      <c r="B31" s="645"/>
      <c r="C31" s="646"/>
      <c r="D31" s="647"/>
      <c r="E31" s="119"/>
      <c r="F31" s="117"/>
      <c r="G31" s="34"/>
      <c r="H31" s="34"/>
      <c r="I31" s="37"/>
      <c r="J31" s="39"/>
      <c r="K31" s="40"/>
      <c r="L31" s="23"/>
    </row>
    <row r="32" spans="2:12" ht="22.5" customHeight="1">
      <c r="B32" s="645"/>
      <c r="C32" s="646"/>
      <c r="D32" s="647"/>
      <c r="E32" s="119"/>
      <c r="F32" s="117"/>
      <c r="G32" s="34"/>
      <c r="H32" s="34"/>
      <c r="I32" s="37"/>
      <c r="J32" s="39"/>
      <c r="K32" s="40"/>
      <c r="L32" s="23"/>
    </row>
    <row r="33" spans="2:12" ht="22.5" customHeight="1" thickBot="1">
      <c r="B33" s="648"/>
      <c r="C33" s="649"/>
      <c r="D33" s="650"/>
      <c r="E33" s="125"/>
      <c r="F33" s="126"/>
      <c r="G33" s="53"/>
      <c r="H33" s="53"/>
      <c r="I33" s="50"/>
      <c r="J33" s="53"/>
      <c r="K33" s="54"/>
      <c r="L33" s="23"/>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sheetData>
  <sheetProtection/>
  <mergeCells count="17">
    <mergeCell ref="B18:D18"/>
    <mergeCell ref="B19:D33"/>
    <mergeCell ref="B11:J11"/>
    <mergeCell ref="B12:H12"/>
    <mergeCell ref="B13:J13"/>
    <mergeCell ref="B15:D17"/>
    <mergeCell ref="I15:K17"/>
    <mergeCell ref="F15:H17"/>
    <mergeCell ref="E15:E17"/>
    <mergeCell ref="B7:E7"/>
    <mergeCell ref="B8:E8"/>
    <mergeCell ref="B9:E9"/>
    <mergeCell ref="B10:H10"/>
    <mergeCell ref="B3:J3"/>
    <mergeCell ref="B4:E4"/>
    <mergeCell ref="B5:E5"/>
    <mergeCell ref="B6:D6"/>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Sheet15">
    <tabColor indexed="9"/>
  </sheetPr>
  <dimension ref="A2:N179"/>
  <sheetViews>
    <sheetView zoomScalePageLayoutView="0" workbookViewId="0" topLeftCell="A1">
      <selection activeCell="N17" sqref="N17"/>
    </sheetView>
  </sheetViews>
  <sheetFormatPr defaultColWidth="9.140625" defaultRowHeight="12.75"/>
  <cols>
    <col min="1" max="1" width="0.85546875" style="21" customWidth="1"/>
    <col min="2" max="4" width="9.140625" style="21" customWidth="1"/>
    <col min="5" max="5" width="23.57421875" style="21" customWidth="1"/>
    <col min="6" max="6" width="4.7109375" style="21" customWidth="1"/>
    <col min="7" max="7" width="5.28125" style="21" customWidth="1"/>
    <col min="8" max="8" width="5.00390625" style="21" customWidth="1"/>
    <col min="9" max="9" width="23.57421875" style="21" customWidth="1"/>
    <col min="10" max="10" width="5.00390625" style="21" customWidth="1"/>
    <col min="11" max="11" width="5.140625" style="21" customWidth="1"/>
    <col min="12" max="12" width="5.57421875" style="21" customWidth="1"/>
    <col min="13" max="13" width="9.140625" style="21" customWidth="1"/>
    <col min="14" max="14" width="9.140625" style="23" customWidth="1"/>
    <col min="15" max="15" width="9.140625" style="21" customWidth="1"/>
    <col min="16" max="16" width="1.57421875" style="21" customWidth="1"/>
    <col min="17" max="16384" width="9.140625" style="21" customWidth="1"/>
  </cols>
  <sheetData>
    <row r="2" ht="12.75">
      <c r="B2" s="22" t="s">
        <v>30</v>
      </c>
    </row>
    <row r="3" spans="1:11" ht="12.75">
      <c r="A3" s="24"/>
      <c r="B3" s="701"/>
      <c r="C3" s="702"/>
      <c r="D3" s="702"/>
      <c r="E3" s="702"/>
      <c r="F3" s="702"/>
      <c r="G3" s="702"/>
      <c r="H3" s="702"/>
      <c r="I3" s="702"/>
      <c r="J3" s="702"/>
      <c r="K3" s="703"/>
    </row>
    <row r="4" spans="1:6" ht="21" customHeight="1">
      <c r="A4" s="24"/>
      <c r="B4" s="634" t="s">
        <v>31</v>
      </c>
      <c r="C4" s="634"/>
      <c r="D4" s="634"/>
      <c r="E4" s="634"/>
      <c r="F4" s="25"/>
    </row>
    <row r="5" spans="1:14" ht="12.75">
      <c r="A5" s="24"/>
      <c r="B5" s="680">
        <f>T('Informação do Projecto'!B7)</f>
      </c>
      <c r="C5" s="681"/>
      <c r="D5" s="681"/>
      <c r="E5" s="682"/>
      <c r="F5" s="25"/>
      <c r="N5" s="21"/>
    </row>
    <row r="6" spans="1:14" ht="18" customHeight="1">
      <c r="A6" s="24"/>
      <c r="B6" s="634" t="s">
        <v>32</v>
      </c>
      <c r="C6" s="639"/>
      <c r="D6" s="639"/>
      <c r="E6" s="25"/>
      <c r="F6" s="25"/>
      <c r="I6" s="23"/>
      <c r="N6" s="21"/>
    </row>
    <row r="7" spans="1:14" ht="12.75">
      <c r="A7" s="24"/>
      <c r="B7" s="680"/>
      <c r="C7" s="681"/>
      <c r="D7" s="681"/>
      <c r="E7" s="682"/>
      <c r="F7" s="25"/>
      <c r="I7" s="23"/>
      <c r="N7" s="21"/>
    </row>
    <row r="8" spans="1:14" ht="21" customHeight="1">
      <c r="A8" s="24"/>
      <c r="B8" s="634" t="s">
        <v>33</v>
      </c>
      <c r="C8" s="634"/>
      <c r="D8" s="634"/>
      <c r="E8" s="634"/>
      <c r="F8" s="25"/>
      <c r="I8" s="23"/>
      <c r="N8" s="21"/>
    </row>
    <row r="9" spans="1:14" ht="12.75">
      <c r="A9" s="24"/>
      <c r="B9" s="680"/>
      <c r="C9" s="681"/>
      <c r="D9" s="681"/>
      <c r="E9" s="682"/>
      <c r="F9" s="26"/>
      <c r="I9" s="23"/>
      <c r="N9" s="21"/>
    </row>
    <row r="10" spans="1:11" ht="25.5" customHeight="1">
      <c r="A10" s="24"/>
      <c r="B10" s="635" t="s">
        <v>34</v>
      </c>
      <c r="C10" s="635"/>
      <c r="D10" s="635"/>
      <c r="E10" s="635"/>
      <c r="F10" s="635"/>
      <c r="G10" s="635"/>
      <c r="H10" s="635"/>
      <c r="I10" s="635"/>
      <c r="J10" s="23"/>
      <c r="K10" s="23"/>
    </row>
    <row r="11" spans="1:11" ht="48" customHeight="1">
      <c r="A11" s="23"/>
      <c r="B11" s="683">
        <f>T('Informação do Projecto'!B16)</f>
      </c>
      <c r="C11" s="684"/>
      <c r="D11" s="684"/>
      <c r="E11" s="684"/>
      <c r="F11" s="684"/>
      <c r="G11" s="684"/>
      <c r="H11" s="684"/>
      <c r="I11" s="684"/>
      <c r="J11" s="684"/>
      <c r="K11" s="685"/>
    </row>
    <row r="12" spans="1:11" ht="27" customHeight="1">
      <c r="A12" s="23"/>
      <c r="B12" s="654" t="s">
        <v>43</v>
      </c>
      <c r="C12" s="654"/>
      <c r="D12" s="654"/>
      <c r="E12" s="654"/>
      <c r="F12" s="654"/>
      <c r="G12" s="654"/>
      <c r="H12" s="654"/>
      <c r="I12" s="654"/>
      <c r="J12" s="27"/>
      <c r="K12" s="27"/>
    </row>
    <row r="13" spans="1:11" ht="54" customHeight="1">
      <c r="A13" s="23"/>
      <c r="B13" s="683">
        <f>T('Informação do Projecto'!B25)</f>
      </c>
      <c r="C13" s="684"/>
      <c r="D13" s="684"/>
      <c r="E13" s="684"/>
      <c r="F13" s="684"/>
      <c r="G13" s="684"/>
      <c r="H13" s="684"/>
      <c r="I13" s="684"/>
      <c r="J13" s="684"/>
      <c r="K13" s="685"/>
    </row>
    <row r="14" spans="1:11" ht="33" customHeight="1" thickBot="1">
      <c r="A14" s="23"/>
      <c r="B14" s="55"/>
      <c r="C14" s="55"/>
      <c r="D14" s="55"/>
      <c r="E14" s="55"/>
      <c r="F14" s="55"/>
      <c r="G14" s="55"/>
      <c r="H14" s="55"/>
      <c r="I14" s="55"/>
      <c r="J14" s="55"/>
      <c r="K14" s="55"/>
    </row>
    <row r="15" spans="2:13" ht="12.75">
      <c r="B15" s="686" t="s">
        <v>44</v>
      </c>
      <c r="C15" s="687"/>
      <c r="D15" s="688"/>
      <c r="E15" s="695" t="s">
        <v>45</v>
      </c>
      <c r="F15" s="687"/>
      <c r="G15" s="687"/>
      <c r="H15" s="688"/>
      <c r="I15" s="695" t="s">
        <v>46</v>
      </c>
      <c r="J15" s="687"/>
      <c r="K15" s="687"/>
      <c r="L15" s="698"/>
      <c r="M15" s="23"/>
    </row>
    <row r="16" spans="2:13" ht="12.75">
      <c r="B16" s="689"/>
      <c r="C16" s="690"/>
      <c r="D16" s="691"/>
      <c r="E16" s="696"/>
      <c r="F16" s="690"/>
      <c r="G16" s="690"/>
      <c r="H16" s="691"/>
      <c r="I16" s="696"/>
      <c r="J16" s="690"/>
      <c r="K16" s="690"/>
      <c r="L16" s="699"/>
      <c r="M16" s="23"/>
    </row>
    <row r="17" spans="2:13" ht="13.5" thickBot="1">
      <c r="B17" s="692"/>
      <c r="C17" s="693"/>
      <c r="D17" s="694"/>
      <c r="E17" s="697"/>
      <c r="F17" s="693"/>
      <c r="G17" s="693"/>
      <c r="H17" s="694"/>
      <c r="I17" s="697"/>
      <c r="J17" s="693"/>
      <c r="K17" s="693"/>
      <c r="L17" s="700"/>
      <c r="M17" s="23"/>
    </row>
    <row r="18" spans="2:13" ht="22.5" customHeight="1" thickBot="1">
      <c r="B18" s="677" t="s">
        <v>47</v>
      </c>
      <c r="C18" s="679"/>
      <c r="D18" s="679"/>
      <c r="E18" s="28" t="s">
        <v>42</v>
      </c>
      <c r="F18" s="29" t="s">
        <v>7</v>
      </c>
      <c r="G18" s="30" t="s">
        <v>8</v>
      </c>
      <c r="H18" s="31" t="s">
        <v>9</v>
      </c>
      <c r="I18" s="32" t="s">
        <v>42</v>
      </c>
      <c r="J18" s="28" t="s">
        <v>7</v>
      </c>
      <c r="K18" s="30" t="s">
        <v>8</v>
      </c>
      <c r="L18" s="31" t="s">
        <v>9</v>
      </c>
      <c r="M18" s="23"/>
    </row>
    <row r="19" spans="2:13" ht="22.5" customHeight="1">
      <c r="B19" s="645"/>
      <c r="C19" s="646"/>
      <c r="D19" s="646"/>
      <c r="E19" s="33"/>
      <c r="F19" s="34"/>
      <c r="G19" s="34"/>
      <c r="H19" s="34"/>
      <c r="I19" s="35"/>
      <c r="J19" s="33"/>
      <c r="K19" s="34"/>
      <c r="L19" s="36"/>
      <c r="M19" s="23"/>
    </row>
    <row r="20" spans="2:13" ht="17.25" customHeight="1">
      <c r="B20" s="645"/>
      <c r="C20" s="646"/>
      <c r="D20" s="646"/>
      <c r="E20" s="37"/>
      <c r="F20" s="34"/>
      <c r="G20" s="34"/>
      <c r="H20" s="34"/>
      <c r="I20" s="38"/>
      <c r="J20" s="37"/>
      <c r="K20" s="39"/>
      <c r="L20" s="40"/>
      <c r="M20" s="23"/>
    </row>
    <row r="21" spans="2:13" ht="22.5" customHeight="1">
      <c r="B21" s="645"/>
      <c r="C21" s="646"/>
      <c r="D21" s="646"/>
      <c r="E21" s="37"/>
      <c r="F21" s="34"/>
      <c r="G21" s="34"/>
      <c r="H21" s="34"/>
      <c r="I21" s="38"/>
      <c r="J21" s="37"/>
      <c r="K21" s="39"/>
      <c r="L21" s="40"/>
      <c r="M21" s="23"/>
    </row>
    <row r="22" spans="2:13" ht="22.5" customHeight="1">
      <c r="B22" s="645"/>
      <c r="C22" s="646"/>
      <c r="D22" s="646"/>
      <c r="E22" s="37"/>
      <c r="F22" s="34"/>
      <c r="G22" s="34"/>
      <c r="H22" s="34"/>
      <c r="I22" s="38"/>
      <c r="J22" s="37"/>
      <c r="K22" s="39"/>
      <c r="L22" s="40"/>
      <c r="M22" s="23"/>
    </row>
    <row r="23" spans="2:13" ht="22.5" customHeight="1">
      <c r="B23" s="645"/>
      <c r="C23" s="646"/>
      <c r="D23" s="646"/>
      <c r="E23" s="37"/>
      <c r="F23" s="34"/>
      <c r="G23" s="34"/>
      <c r="H23" s="34"/>
      <c r="I23" s="38"/>
      <c r="J23" s="37"/>
      <c r="K23" s="39"/>
      <c r="L23" s="40"/>
      <c r="M23" s="23"/>
    </row>
    <row r="24" spans="2:13" ht="22.5" customHeight="1">
      <c r="B24" s="645"/>
      <c r="C24" s="646"/>
      <c r="D24" s="646"/>
      <c r="E24" s="37"/>
      <c r="F24" s="34"/>
      <c r="G24" s="34"/>
      <c r="H24" s="34"/>
      <c r="I24" s="38"/>
      <c r="J24" s="37"/>
      <c r="K24" s="39"/>
      <c r="L24" s="40"/>
      <c r="M24" s="23"/>
    </row>
    <row r="25" spans="2:13" ht="22.5" customHeight="1">
      <c r="B25" s="645"/>
      <c r="C25" s="646"/>
      <c r="D25" s="646"/>
      <c r="E25" s="37"/>
      <c r="F25" s="34"/>
      <c r="G25" s="34"/>
      <c r="H25" s="34"/>
      <c r="I25" s="38"/>
      <c r="J25" s="37"/>
      <c r="K25" s="39"/>
      <c r="L25" s="40"/>
      <c r="M25" s="23"/>
    </row>
    <row r="26" spans="2:13" ht="22.5" customHeight="1">
      <c r="B26" s="645"/>
      <c r="C26" s="646"/>
      <c r="D26" s="646"/>
      <c r="E26" s="37"/>
      <c r="F26" s="34"/>
      <c r="G26" s="34"/>
      <c r="H26" s="34"/>
      <c r="I26" s="38"/>
      <c r="J26" s="37"/>
      <c r="K26" s="39"/>
      <c r="L26" s="40"/>
      <c r="M26" s="23"/>
    </row>
    <row r="27" spans="2:13" ht="22.5" customHeight="1">
      <c r="B27" s="645"/>
      <c r="C27" s="646"/>
      <c r="D27" s="646"/>
      <c r="E27" s="37"/>
      <c r="F27" s="34"/>
      <c r="G27" s="34"/>
      <c r="H27" s="34"/>
      <c r="I27" s="38"/>
      <c r="J27" s="37"/>
      <c r="K27" s="39"/>
      <c r="L27" s="40"/>
      <c r="M27" s="23"/>
    </row>
    <row r="28" spans="2:13" ht="22.5" customHeight="1">
      <c r="B28" s="645"/>
      <c r="C28" s="646"/>
      <c r="D28" s="646"/>
      <c r="E28" s="37"/>
      <c r="F28" s="34"/>
      <c r="G28" s="34"/>
      <c r="H28" s="34"/>
      <c r="I28" s="38"/>
      <c r="J28" s="37"/>
      <c r="K28" s="39"/>
      <c r="L28" s="40"/>
      <c r="M28" s="23"/>
    </row>
    <row r="29" spans="2:13" ht="22.5" customHeight="1">
      <c r="B29" s="645"/>
      <c r="C29" s="646"/>
      <c r="D29" s="646"/>
      <c r="E29" s="37"/>
      <c r="F29" s="34"/>
      <c r="G29" s="34"/>
      <c r="H29" s="34"/>
      <c r="I29" s="38"/>
      <c r="J29" s="37"/>
      <c r="K29" s="39"/>
      <c r="L29" s="40"/>
      <c r="M29" s="23"/>
    </row>
    <row r="30" spans="2:13" ht="22.5" customHeight="1">
      <c r="B30" s="645"/>
      <c r="C30" s="646"/>
      <c r="D30" s="646"/>
      <c r="E30" s="37"/>
      <c r="F30" s="34"/>
      <c r="G30" s="34"/>
      <c r="H30" s="34"/>
      <c r="I30" s="38"/>
      <c r="J30" s="37"/>
      <c r="K30" s="39"/>
      <c r="L30" s="40"/>
      <c r="M30" s="23"/>
    </row>
    <row r="31" spans="2:13" ht="22.5" customHeight="1">
      <c r="B31" s="645"/>
      <c r="C31" s="646"/>
      <c r="D31" s="646"/>
      <c r="E31" s="37"/>
      <c r="F31" s="34"/>
      <c r="G31" s="34"/>
      <c r="H31" s="34"/>
      <c r="I31" s="38"/>
      <c r="J31" s="37"/>
      <c r="K31" s="39"/>
      <c r="L31" s="40"/>
      <c r="M31" s="23"/>
    </row>
    <row r="32" spans="2:13" ht="22.5" customHeight="1">
      <c r="B32" s="645"/>
      <c r="C32" s="646"/>
      <c r="D32" s="646"/>
      <c r="E32" s="37"/>
      <c r="F32" s="34"/>
      <c r="G32" s="34"/>
      <c r="H32" s="34"/>
      <c r="I32" s="38"/>
      <c r="J32" s="37"/>
      <c r="K32" s="39"/>
      <c r="L32" s="40"/>
      <c r="M32" s="23"/>
    </row>
    <row r="33" spans="2:13" ht="22.5" customHeight="1" thickBot="1">
      <c r="B33" s="645"/>
      <c r="C33" s="646"/>
      <c r="D33" s="646"/>
      <c r="E33" s="41"/>
      <c r="F33" s="42"/>
      <c r="G33" s="42"/>
      <c r="H33" s="42"/>
      <c r="I33" s="43"/>
      <c r="J33" s="41"/>
      <c r="K33" s="44"/>
      <c r="L33" s="45"/>
      <c r="M33" s="23"/>
    </row>
    <row r="34" spans="2:13" ht="52.5" customHeight="1" thickBot="1">
      <c r="B34" s="677" t="s">
        <v>48</v>
      </c>
      <c r="C34" s="678"/>
      <c r="D34" s="678"/>
      <c r="E34" s="28" t="s">
        <v>45</v>
      </c>
      <c r="F34" s="30"/>
      <c r="G34" s="30"/>
      <c r="H34" s="30"/>
      <c r="I34" s="32" t="s">
        <v>46</v>
      </c>
      <c r="J34" s="28"/>
      <c r="K34" s="30"/>
      <c r="L34" s="31"/>
      <c r="M34" s="23"/>
    </row>
    <row r="35" spans="2:13" ht="22.5" customHeight="1">
      <c r="B35" s="645"/>
      <c r="C35" s="646"/>
      <c r="D35" s="646"/>
      <c r="E35" s="33"/>
      <c r="F35" s="34"/>
      <c r="G35" s="34"/>
      <c r="H35" s="34"/>
      <c r="I35" s="35"/>
      <c r="J35" s="33"/>
      <c r="K35" s="34"/>
      <c r="L35" s="36"/>
      <c r="M35" s="23"/>
    </row>
    <row r="36" spans="2:13" ht="22.5" customHeight="1">
      <c r="B36" s="645"/>
      <c r="C36" s="646"/>
      <c r="D36" s="646"/>
      <c r="E36" s="37"/>
      <c r="F36" s="34"/>
      <c r="G36" s="34"/>
      <c r="H36" s="34"/>
      <c r="I36" s="38"/>
      <c r="J36" s="37"/>
      <c r="K36" s="39"/>
      <c r="L36" s="40"/>
      <c r="M36" s="23"/>
    </row>
    <row r="37" spans="2:13" ht="22.5" customHeight="1">
      <c r="B37" s="645"/>
      <c r="C37" s="646"/>
      <c r="D37" s="646"/>
      <c r="E37" s="37"/>
      <c r="F37" s="34"/>
      <c r="G37" s="34"/>
      <c r="H37" s="34"/>
      <c r="I37" s="38"/>
      <c r="J37" s="37"/>
      <c r="K37" s="39"/>
      <c r="L37" s="40"/>
      <c r="M37" s="23"/>
    </row>
    <row r="38" spans="2:13" ht="22.5" customHeight="1">
      <c r="B38" s="645"/>
      <c r="C38" s="646"/>
      <c r="D38" s="646"/>
      <c r="E38" s="37"/>
      <c r="F38" s="34"/>
      <c r="G38" s="34"/>
      <c r="H38" s="34"/>
      <c r="I38" s="38"/>
      <c r="J38" s="37"/>
      <c r="K38" s="39"/>
      <c r="L38" s="40"/>
      <c r="M38" s="23"/>
    </row>
    <row r="39" spans="2:13" ht="22.5" customHeight="1">
      <c r="B39" s="645"/>
      <c r="C39" s="646"/>
      <c r="D39" s="646"/>
      <c r="E39" s="37"/>
      <c r="F39" s="34"/>
      <c r="G39" s="34"/>
      <c r="H39" s="34"/>
      <c r="I39" s="38"/>
      <c r="J39" s="37"/>
      <c r="K39" s="39"/>
      <c r="L39" s="40"/>
      <c r="M39" s="23"/>
    </row>
    <row r="40" spans="2:13" ht="22.5" customHeight="1">
      <c r="B40" s="645"/>
      <c r="C40" s="646"/>
      <c r="D40" s="646"/>
      <c r="E40" s="37"/>
      <c r="F40" s="34"/>
      <c r="G40" s="34"/>
      <c r="H40" s="34"/>
      <c r="I40" s="38"/>
      <c r="J40" s="37"/>
      <c r="K40" s="39"/>
      <c r="L40" s="40"/>
      <c r="M40" s="23"/>
    </row>
    <row r="41" spans="2:13" ht="22.5" customHeight="1">
      <c r="B41" s="645"/>
      <c r="C41" s="646"/>
      <c r="D41" s="646"/>
      <c r="E41" s="37"/>
      <c r="F41" s="34"/>
      <c r="G41" s="34"/>
      <c r="H41" s="34"/>
      <c r="I41" s="38"/>
      <c r="J41" s="37"/>
      <c r="K41" s="39"/>
      <c r="L41" s="40"/>
      <c r="M41" s="23"/>
    </row>
    <row r="42" spans="2:13" ht="22.5" customHeight="1">
      <c r="B42" s="645"/>
      <c r="C42" s="646"/>
      <c r="D42" s="646"/>
      <c r="E42" s="37"/>
      <c r="F42" s="34"/>
      <c r="G42" s="34"/>
      <c r="H42" s="34"/>
      <c r="I42" s="38"/>
      <c r="J42" s="37"/>
      <c r="K42" s="39"/>
      <c r="L42" s="40"/>
      <c r="M42" s="23"/>
    </row>
    <row r="43" spans="2:13" ht="22.5" customHeight="1">
      <c r="B43" s="645"/>
      <c r="C43" s="646"/>
      <c r="D43" s="646"/>
      <c r="E43" s="37"/>
      <c r="F43" s="34"/>
      <c r="G43" s="34"/>
      <c r="H43" s="34"/>
      <c r="I43" s="38"/>
      <c r="J43" s="37"/>
      <c r="K43" s="39"/>
      <c r="L43" s="40"/>
      <c r="M43" s="23"/>
    </row>
    <row r="44" spans="2:13" ht="22.5" customHeight="1">
      <c r="B44" s="645"/>
      <c r="C44" s="646"/>
      <c r="D44" s="646"/>
      <c r="E44" s="37"/>
      <c r="F44" s="34"/>
      <c r="G44" s="34"/>
      <c r="H44" s="34"/>
      <c r="I44" s="38"/>
      <c r="J44" s="37"/>
      <c r="K44" s="39"/>
      <c r="L44" s="40"/>
      <c r="M44" s="23"/>
    </row>
    <row r="45" spans="2:13" ht="22.5" customHeight="1">
      <c r="B45" s="645"/>
      <c r="C45" s="646"/>
      <c r="D45" s="646"/>
      <c r="E45" s="37"/>
      <c r="F45" s="34"/>
      <c r="G45" s="34"/>
      <c r="H45" s="34"/>
      <c r="I45" s="38"/>
      <c r="J45" s="37"/>
      <c r="K45" s="39"/>
      <c r="L45" s="40"/>
      <c r="M45" s="23"/>
    </row>
    <row r="46" spans="2:13" ht="22.5" customHeight="1">
      <c r="B46" s="645"/>
      <c r="C46" s="646"/>
      <c r="D46" s="646"/>
      <c r="E46" s="37"/>
      <c r="F46" s="34"/>
      <c r="G46" s="34"/>
      <c r="H46" s="34"/>
      <c r="I46" s="38"/>
      <c r="J46" s="37"/>
      <c r="K46" s="39"/>
      <c r="L46" s="40"/>
      <c r="M46" s="23"/>
    </row>
    <row r="47" spans="2:13" ht="22.5" customHeight="1">
      <c r="B47" s="645"/>
      <c r="C47" s="646"/>
      <c r="D47" s="646"/>
      <c r="E47" s="37"/>
      <c r="F47" s="34"/>
      <c r="G47" s="34"/>
      <c r="H47" s="34"/>
      <c r="I47" s="38"/>
      <c r="J47" s="37"/>
      <c r="K47" s="39"/>
      <c r="L47" s="40"/>
      <c r="M47" s="23"/>
    </row>
    <row r="48" spans="2:13" ht="22.5" customHeight="1">
      <c r="B48" s="645"/>
      <c r="C48" s="646"/>
      <c r="D48" s="646"/>
      <c r="E48" s="37"/>
      <c r="F48" s="34"/>
      <c r="G48" s="34"/>
      <c r="H48" s="34"/>
      <c r="I48" s="38"/>
      <c r="J48" s="37"/>
      <c r="K48" s="39"/>
      <c r="L48" s="40"/>
      <c r="M48" s="23"/>
    </row>
    <row r="49" spans="2:13" ht="22.5" customHeight="1" thickBot="1">
      <c r="B49" s="645"/>
      <c r="C49" s="646"/>
      <c r="D49" s="646"/>
      <c r="E49" s="41"/>
      <c r="F49" s="42"/>
      <c r="G49" s="42"/>
      <c r="H49" s="42"/>
      <c r="I49" s="43"/>
      <c r="J49" s="41"/>
      <c r="K49" s="44"/>
      <c r="L49" s="45"/>
      <c r="M49" s="23"/>
    </row>
    <row r="50" spans="2:13" ht="51.75" customHeight="1" thickBot="1">
      <c r="B50" s="677" t="s">
        <v>49</v>
      </c>
      <c r="C50" s="678"/>
      <c r="D50" s="678"/>
      <c r="E50" s="28" t="s">
        <v>45</v>
      </c>
      <c r="F50" s="30"/>
      <c r="G50" s="30"/>
      <c r="H50" s="30"/>
      <c r="I50" s="32" t="s">
        <v>46</v>
      </c>
      <c r="J50" s="28"/>
      <c r="K50" s="30"/>
      <c r="L50" s="31"/>
      <c r="M50" s="23"/>
    </row>
    <row r="51" spans="2:13" ht="22.5" customHeight="1">
      <c r="B51" s="645"/>
      <c r="C51" s="646"/>
      <c r="D51" s="646"/>
      <c r="E51" s="33"/>
      <c r="F51" s="34"/>
      <c r="G51" s="34"/>
      <c r="H51" s="34"/>
      <c r="I51" s="35"/>
      <c r="J51" s="33"/>
      <c r="K51" s="34"/>
      <c r="L51" s="36"/>
      <c r="M51" s="23"/>
    </row>
    <row r="52" spans="2:13" ht="22.5" customHeight="1">
      <c r="B52" s="645"/>
      <c r="C52" s="646"/>
      <c r="D52" s="646"/>
      <c r="E52" s="37"/>
      <c r="F52" s="34"/>
      <c r="G52" s="34"/>
      <c r="H52" s="34"/>
      <c r="I52" s="38"/>
      <c r="J52" s="37"/>
      <c r="K52" s="39"/>
      <c r="L52" s="40"/>
      <c r="M52" s="23"/>
    </row>
    <row r="53" spans="2:13" ht="22.5" customHeight="1">
      <c r="B53" s="645"/>
      <c r="C53" s="646"/>
      <c r="D53" s="646"/>
      <c r="E53" s="37"/>
      <c r="F53" s="34"/>
      <c r="G53" s="34"/>
      <c r="H53" s="34"/>
      <c r="I53" s="38"/>
      <c r="J53" s="37"/>
      <c r="K53" s="39"/>
      <c r="L53" s="40"/>
      <c r="M53" s="23"/>
    </row>
    <row r="54" spans="2:13" ht="22.5" customHeight="1">
      <c r="B54" s="645"/>
      <c r="C54" s="646"/>
      <c r="D54" s="646"/>
      <c r="E54" s="37"/>
      <c r="F54" s="34"/>
      <c r="G54" s="34"/>
      <c r="H54" s="34"/>
      <c r="I54" s="38"/>
      <c r="J54" s="37"/>
      <c r="K54" s="39"/>
      <c r="L54" s="40"/>
      <c r="M54" s="23"/>
    </row>
    <row r="55" spans="2:13" ht="22.5" customHeight="1">
      <c r="B55" s="645"/>
      <c r="C55" s="646"/>
      <c r="D55" s="646"/>
      <c r="E55" s="37"/>
      <c r="F55" s="34"/>
      <c r="G55" s="34"/>
      <c r="H55" s="34"/>
      <c r="I55" s="38"/>
      <c r="J55" s="37"/>
      <c r="K55" s="39"/>
      <c r="L55" s="40"/>
      <c r="M55" s="23"/>
    </row>
    <row r="56" spans="2:13" ht="22.5" customHeight="1">
      <c r="B56" s="645"/>
      <c r="C56" s="646"/>
      <c r="D56" s="646"/>
      <c r="E56" s="37"/>
      <c r="F56" s="34"/>
      <c r="G56" s="34"/>
      <c r="H56" s="34"/>
      <c r="I56" s="38"/>
      <c r="J56" s="37"/>
      <c r="K56" s="39"/>
      <c r="L56" s="40"/>
      <c r="M56" s="23"/>
    </row>
    <row r="57" spans="2:13" ht="22.5" customHeight="1">
      <c r="B57" s="645"/>
      <c r="C57" s="646"/>
      <c r="D57" s="646"/>
      <c r="E57" s="37"/>
      <c r="F57" s="34"/>
      <c r="G57" s="34"/>
      <c r="H57" s="34"/>
      <c r="I57" s="38"/>
      <c r="J57" s="37"/>
      <c r="K57" s="39"/>
      <c r="L57" s="40"/>
      <c r="M57" s="23"/>
    </row>
    <row r="58" spans="2:13" ht="22.5" customHeight="1">
      <c r="B58" s="645"/>
      <c r="C58" s="646"/>
      <c r="D58" s="646"/>
      <c r="E58" s="37"/>
      <c r="F58" s="34"/>
      <c r="G58" s="34"/>
      <c r="H58" s="34"/>
      <c r="I58" s="38"/>
      <c r="J58" s="37"/>
      <c r="K58" s="39"/>
      <c r="L58" s="40"/>
      <c r="M58" s="23"/>
    </row>
    <row r="59" spans="2:13" ht="22.5" customHeight="1">
      <c r="B59" s="645"/>
      <c r="C59" s="646"/>
      <c r="D59" s="646"/>
      <c r="E59" s="37"/>
      <c r="F59" s="34"/>
      <c r="G59" s="34"/>
      <c r="H59" s="34"/>
      <c r="I59" s="38"/>
      <c r="J59" s="37"/>
      <c r="K59" s="39"/>
      <c r="L59" s="40"/>
      <c r="M59" s="23"/>
    </row>
    <row r="60" spans="2:13" ht="22.5" customHeight="1">
      <c r="B60" s="645"/>
      <c r="C60" s="646"/>
      <c r="D60" s="646"/>
      <c r="E60" s="37"/>
      <c r="F60" s="34"/>
      <c r="G60" s="34"/>
      <c r="H60" s="34"/>
      <c r="I60" s="38"/>
      <c r="J60" s="37"/>
      <c r="K60" s="39"/>
      <c r="L60" s="40"/>
      <c r="M60" s="23"/>
    </row>
    <row r="61" spans="2:13" ht="22.5" customHeight="1">
      <c r="B61" s="645"/>
      <c r="C61" s="646"/>
      <c r="D61" s="646"/>
      <c r="E61" s="37"/>
      <c r="F61" s="34"/>
      <c r="G61" s="34"/>
      <c r="H61" s="34"/>
      <c r="I61" s="38"/>
      <c r="J61" s="37"/>
      <c r="K61" s="39"/>
      <c r="L61" s="40"/>
      <c r="M61" s="23"/>
    </row>
    <row r="62" spans="2:13" ht="22.5" customHeight="1">
      <c r="B62" s="645"/>
      <c r="C62" s="646"/>
      <c r="D62" s="646"/>
      <c r="E62" s="37"/>
      <c r="F62" s="34"/>
      <c r="G62" s="34"/>
      <c r="H62" s="34"/>
      <c r="I62" s="38"/>
      <c r="J62" s="37"/>
      <c r="K62" s="39"/>
      <c r="L62" s="40"/>
      <c r="M62" s="23"/>
    </row>
    <row r="63" spans="2:13" ht="22.5" customHeight="1">
      <c r="B63" s="645"/>
      <c r="C63" s="646"/>
      <c r="D63" s="646"/>
      <c r="E63" s="37"/>
      <c r="F63" s="34"/>
      <c r="G63" s="34"/>
      <c r="H63" s="34"/>
      <c r="I63" s="38"/>
      <c r="J63" s="37"/>
      <c r="K63" s="39"/>
      <c r="L63" s="40"/>
      <c r="M63" s="23"/>
    </row>
    <row r="64" spans="2:13" ht="22.5" customHeight="1">
      <c r="B64" s="645"/>
      <c r="C64" s="646"/>
      <c r="D64" s="646"/>
      <c r="E64" s="37"/>
      <c r="F64" s="34"/>
      <c r="G64" s="34"/>
      <c r="H64" s="34"/>
      <c r="I64" s="38"/>
      <c r="J64" s="37"/>
      <c r="K64" s="39"/>
      <c r="L64" s="40"/>
      <c r="M64" s="23"/>
    </row>
    <row r="65" spans="2:13" ht="22.5" customHeight="1" thickBot="1">
      <c r="B65" s="645"/>
      <c r="C65" s="646"/>
      <c r="D65" s="646"/>
      <c r="E65" s="41"/>
      <c r="F65" s="42"/>
      <c r="G65" s="42"/>
      <c r="H65" s="42"/>
      <c r="I65" s="43"/>
      <c r="J65" s="41"/>
      <c r="K65" s="44"/>
      <c r="L65" s="45"/>
      <c r="M65" s="23"/>
    </row>
    <row r="66" spans="2:13" ht="52.5" customHeight="1" thickBot="1">
      <c r="B66" s="677" t="s">
        <v>50</v>
      </c>
      <c r="C66" s="678"/>
      <c r="D66" s="678"/>
      <c r="E66" s="28" t="s">
        <v>45</v>
      </c>
      <c r="F66" s="30"/>
      <c r="G66" s="30"/>
      <c r="H66" s="30"/>
      <c r="I66" s="32" t="s">
        <v>46</v>
      </c>
      <c r="J66" s="28"/>
      <c r="K66" s="30"/>
      <c r="L66" s="31"/>
      <c r="M66" s="23"/>
    </row>
    <row r="67" spans="2:13" ht="22.5" customHeight="1">
      <c r="B67" s="645"/>
      <c r="C67" s="646"/>
      <c r="D67" s="646"/>
      <c r="E67" s="33"/>
      <c r="F67" s="34"/>
      <c r="G67" s="34"/>
      <c r="H67" s="34"/>
      <c r="I67" s="35"/>
      <c r="J67" s="33"/>
      <c r="K67" s="34"/>
      <c r="L67" s="36"/>
      <c r="M67" s="23"/>
    </row>
    <row r="68" spans="2:13" ht="22.5" customHeight="1">
      <c r="B68" s="645"/>
      <c r="C68" s="646"/>
      <c r="D68" s="646"/>
      <c r="E68" s="37"/>
      <c r="F68" s="34"/>
      <c r="G68" s="34"/>
      <c r="H68" s="34"/>
      <c r="I68" s="38"/>
      <c r="J68" s="37"/>
      <c r="K68" s="39"/>
      <c r="L68" s="40"/>
      <c r="M68" s="23"/>
    </row>
    <row r="69" spans="2:13" ht="22.5" customHeight="1">
      <c r="B69" s="645"/>
      <c r="C69" s="646"/>
      <c r="D69" s="646"/>
      <c r="E69" s="37"/>
      <c r="F69" s="34"/>
      <c r="G69" s="34"/>
      <c r="H69" s="34"/>
      <c r="I69" s="38"/>
      <c r="J69" s="37"/>
      <c r="K69" s="39"/>
      <c r="L69" s="40"/>
      <c r="M69" s="23"/>
    </row>
    <row r="70" spans="2:13" ht="22.5" customHeight="1">
      <c r="B70" s="645"/>
      <c r="C70" s="646"/>
      <c r="D70" s="646"/>
      <c r="E70" s="37"/>
      <c r="F70" s="34"/>
      <c r="G70" s="34"/>
      <c r="H70" s="34"/>
      <c r="I70" s="38"/>
      <c r="J70" s="37"/>
      <c r="K70" s="39"/>
      <c r="L70" s="40"/>
      <c r="M70" s="23"/>
    </row>
    <row r="71" spans="2:13" ht="22.5" customHeight="1">
      <c r="B71" s="645"/>
      <c r="C71" s="646"/>
      <c r="D71" s="646"/>
      <c r="E71" s="37"/>
      <c r="F71" s="34"/>
      <c r="G71" s="34"/>
      <c r="H71" s="34"/>
      <c r="I71" s="38"/>
      <c r="J71" s="37"/>
      <c r="K71" s="39"/>
      <c r="L71" s="40"/>
      <c r="M71" s="23"/>
    </row>
    <row r="72" spans="2:13" ht="22.5" customHeight="1">
      <c r="B72" s="645"/>
      <c r="C72" s="646"/>
      <c r="D72" s="646"/>
      <c r="E72" s="37"/>
      <c r="F72" s="34"/>
      <c r="G72" s="34"/>
      <c r="H72" s="34"/>
      <c r="I72" s="38"/>
      <c r="J72" s="37"/>
      <c r="K72" s="39"/>
      <c r="L72" s="40"/>
      <c r="M72" s="23"/>
    </row>
    <row r="73" spans="2:13" ht="22.5" customHeight="1">
      <c r="B73" s="645"/>
      <c r="C73" s="646"/>
      <c r="D73" s="646"/>
      <c r="E73" s="37"/>
      <c r="F73" s="34"/>
      <c r="G73" s="34"/>
      <c r="H73" s="34"/>
      <c r="I73" s="38"/>
      <c r="J73" s="37"/>
      <c r="K73" s="39"/>
      <c r="L73" s="40"/>
      <c r="M73" s="23"/>
    </row>
    <row r="74" spans="2:13" ht="22.5" customHeight="1">
      <c r="B74" s="645"/>
      <c r="C74" s="646"/>
      <c r="D74" s="646"/>
      <c r="E74" s="37"/>
      <c r="F74" s="34"/>
      <c r="G74" s="34"/>
      <c r="H74" s="34"/>
      <c r="I74" s="38"/>
      <c r="J74" s="37"/>
      <c r="K74" s="39"/>
      <c r="L74" s="40"/>
      <c r="M74" s="23"/>
    </row>
    <row r="75" spans="2:13" ht="22.5" customHeight="1">
      <c r="B75" s="645"/>
      <c r="C75" s="646"/>
      <c r="D75" s="646"/>
      <c r="E75" s="37"/>
      <c r="F75" s="34"/>
      <c r="G75" s="34"/>
      <c r="H75" s="34"/>
      <c r="I75" s="38"/>
      <c r="J75" s="37"/>
      <c r="K75" s="39"/>
      <c r="L75" s="40"/>
      <c r="M75" s="23"/>
    </row>
    <row r="76" spans="2:13" ht="22.5" customHeight="1">
      <c r="B76" s="645"/>
      <c r="C76" s="646"/>
      <c r="D76" s="646"/>
      <c r="E76" s="37"/>
      <c r="F76" s="34"/>
      <c r="G76" s="34"/>
      <c r="H76" s="34"/>
      <c r="I76" s="38"/>
      <c r="J76" s="37"/>
      <c r="K76" s="39"/>
      <c r="L76" s="40"/>
      <c r="M76" s="23"/>
    </row>
    <row r="77" spans="2:13" ht="22.5" customHeight="1">
      <c r="B77" s="645"/>
      <c r="C77" s="646"/>
      <c r="D77" s="646"/>
      <c r="E77" s="37"/>
      <c r="F77" s="34"/>
      <c r="G77" s="34"/>
      <c r="H77" s="34"/>
      <c r="I77" s="38"/>
      <c r="J77" s="37"/>
      <c r="K77" s="39"/>
      <c r="L77" s="40"/>
      <c r="M77" s="23"/>
    </row>
    <row r="78" spans="2:13" ht="22.5" customHeight="1">
      <c r="B78" s="645"/>
      <c r="C78" s="646"/>
      <c r="D78" s="646"/>
      <c r="E78" s="37"/>
      <c r="F78" s="34"/>
      <c r="G78" s="34"/>
      <c r="H78" s="34"/>
      <c r="I78" s="38"/>
      <c r="J78" s="37"/>
      <c r="K78" s="39"/>
      <c r="L78" s="40"/>
      <c r="M78" s="23"/>
    </row>
    <row r="79" spans="2:13" ht="22.5" customHeight="1">
      <c r="B79" s="645"/>
      <c r="C79" s="646"/>
      <c r="D79" s="646"/>
      <c r="E79" s="37"/>
      <c r="F79" s="34"/>
      <c r="G79" s="34"/>
      <c r="H79" s="34"/>
      <c r="I79" s="38"/>
      <c r="J79" s="37"/>
      <c r="K79" s="39"/>
      <c r="L79" s="40"/>
      <c r="M79" s="23"/>
    </row>
    <row r="80" spans="2:13" ht="22.5" customHeight="1">
      <c r="B80" s="645"/>
      <c r="C80" s="646"/>
      <c r="D80" s="646"/>
      <c r="E80" s="37"/>
      <c r="F80" s="34"/>
      <c r="G80" s="34"/>
      <c r="H80" s="34"/>
      <c r="I80" s="38"/>
      <c r="J80" s="37"/>
      <c r="K80" s="39"/>
      <c r="L80" s="40"/>
      <c r="M80" s="23"/>
    </row>
    <row r="81" spans="2:13" ht="22.5" customHeight="1" thickBot="1">
      <c r="B81" s="645"/>
      <c r="C81" s="646"/>
      <c r="D81" s="646"/>
      <c r="E81" s="41"/>
      <c r="F81" s="42"/>
      <c r="G81" s="42"/>
      <c r="H81" s="42"/>
      <c r="I81" s="43"/>
      <c r="J81" s="41"/>
      <c r="K81" s="44"/>
      <c r="L81" s="45"/>
      <c r="M81" s="23"/>
    </row>
    <row r="82" spans="2:13" ht="52.5" customHeight="1" thickBot="1">
      <c r="B82" s="677" t="s">
        <v>51</v>
      </c>
      <c r="C82" s="678"/>
      <c r="D82" s="678"/>
      <c r="E82" s="28" t="s">
        <v>45</v>
      </c>
      <c r="F82" s="30"/>
      <c r="G82" s="30"/>
      <c r="H82" s="30"/>
      <c r="I82" s="32" t="s">
        <v>46</v>
      </c>
      <c r="J82" s="28"/>
      <c r="K82" s="30"/>
      <c r="L82" s="31"/>
      <c r="M82" s="23"/>
    </row>
    <row r="83" spans="2:13" ht="22.5" customHeight="1">
      <c r="B83" s="645"/>
      <c r="C83" s="646"/>
      <c r="D83" s="646"/>
      <c r="E83" s="33"/>
      <c r="F83" s="34"/>
      <c r="G83" s="34"/>
      <c r="H83" s="34"/>
      <c r="I83" s="35"/>
      <c r="J83" s="33"/>
      <c r="K83" s="34"/>
      <c r="L83" s="36"/>
      <c r="M83" s="23"/>
    </row>
    <row r="84" spans="2:13" ht="22.5" customHeight="1">
      <c r="B84" s="645"/>
      <c r="C84" s="646"/>
      <c r="D84" s="646"/>
      <c r="E84" s="37"/>
      <c r="F84" s="34"/>
      <c r="G84" s="34"/>
      <c r="H84" s="34"/>
      <c r="I84" s="38"/>
      <c r="J84" s="37"/>
      <c r="K84" s="39"/>
      <c r="L84" s="40"/>
      <c r="M84" s="23"/>
    </row>
    <row r="85" spans="2:13" ht="22.5" customHeight="1">
      <c r="B85" s="645"/>
      <c r="C85" s="646"/>
      <c r="D85" s="646"/>
      <c r="E85" s="37"/>
      <c r="F85" s="34"/>
      <c r="G85" s="34"/>
      <c r="H85" s="34"/>
      <c r="I85" s="38"/>
      <c r="J85" s="37"/>
      <c r="K85" s="39"/>
      <c r="L85" s="40"/>
      <c r="M85" s="23"/>
    </row>
    <row r="86" spans="2:13" ht="22.5" customHeight="1">
      <c r="B86" s="645"/>
      <c r="C86" s="646"/>
      <c r="D86" s="646"/>
      <c r="E86" s="37"/>
      <c r="F86" s="34"/>
      <c r="G86" s="34"/>
      <c r="H86" s="34"/>
      <c r="I86" s="38"/>
      <c r="J86" s="37"/>
      <c r="K86" s="39"/>
      <c r="L86" s="40"/>
      <c r="M86" s="23"/>
    </row>
    <row r="87" spans="2:13" ht="22.5" customHeight="1">
      <c r="B87" s="645"/>
      <c r="C87" s="646"/>
      <c r="D87" s="646"/>
      <c r="E87" s="37"/>
      <c r="F87" s="34"/>
      <c r="G87" s="34"/>
      <c r="H87" s="34"/>
      <c r="I87" s="38"/>
      <c r="J87" s="37"/>
      <c r="K87" s="39"/>
      <c r="L87" s="40"/>
      <c r="M87" s="23"/>
    </row>
    <row r="88" spans="2:13" ht="22.5" customHeight="1">
      <c r="B88" s="645"/>
      <c r="C88" s="646"/>
      <c r="D88" s="646"/>
      <c r="E88" s="37"/>
      <c r="F88" s="34"/>
      <c r="G88" s="34"/>
      <c r="H88" s="34"/>
      <c r="I88" s="38"/>
      <c r="J88" s="37"/>
      <c r="K88" s="39"/>
      <c r="L88" s="40"/>
      <c r="M88" s="23"/>
    </row>
    <row r="89" spans="2:13" ht="22.5" customHeight="1">
      <c r="B89" s="645"/>
      <c r="C89" s="646"/>
      <c r="D89" s="646"/>
      <c r="E89" s="37"/>
      <c r="F89" s="34"/>
      <c r="G89" s="34"/>
      <c r="H89" s="34"/>
      <c r="I89" s="38"/>
      <c r="J89" s="37"/>
      <c r="K89" s="39"/>
      <c r="L89" s="40"/>
      <c r="M89" s="23"/>
    </row>
    <row r="90" spans="2:13" ht="22.5" customHeight="1">
      <c r="B90" s="645"/>
      <c r="C90" s="646"/>
      <c r="D90" s="646"/>
      <c r="E90" s="37"/>
      <c r="F90" s="34"/>
      <c r="G90" s="34"/>
      <c r="H90" s="34"/>
      <c r="I90" s="38"/>
      <c r="J90" s="37"/>
      <c r="K90" s="39"/>
      <c r="L90" s="40"/>
      <c r="M90" s="23"/>
    </row>
    <row r="91" spans="2:13" ht="22.5" customHeight="1">
      <c r="B91" s="645"/>
      <c r="C91" s="646"/>
      <c r="D91" s="646"/>
      <c r="E91" s="37"/>
      <c r="F91" s="34"/>
      <c r="G91" s="34"/>
      <c r="H91" s="34"/>
      <c r="I91" s="38"/>
      <c r="J91" s="37"/>
      <c r="K91" s="39"/>
      <c r="L91" s="40"/>
      <c r="M91" s="23"/>
    </row>
    <row r="92" spans="2:13" ht="22.5" customHeight="1">
      <c r="B92" s="645"/>
      <c r="C92" s="646"/>
      <c r="D92" s="646"/>
      <c r="E92" s="37"/>
      <c r="F92" s="34"/>
      <c r="G92" s="34"/>
      <c r="H92" s="34"/>
      <c r="I92" s="38"/>
      <c r="J92" s="37"/>
      <c r="K92" s="39"/>
      <c r="L92" s="40"/>
      <c r="M92" s="23"/>
    </row>
    <row r="93" spans="2:13" ht="22.5" customHeight="1">
      <c r="B93" s="645"/>
      <c r="C93" s="646"/>
      <c r="D93" s="646"/>
      <c r="E93" s="37"/>
      <c r="F93" s="34"/>
      <c r="G93" s="34"/>
      <c r="H93" s="34"/>
      <c r="I93" s="38"/>
      <c r="J93" s="37"/>
      <c r="K93" s="39"/>
      <c r="L93" s="40"/>
      <c r="M93" s="23"/>
    </row>
    <row r="94" spans="2:13" ht="22.5" customHeight="1">
      <c r="B94" s="645"/>
      <c r="C94" s="646"/>
      <c r="D94" s="646"/>
      <c r="E94" s="37"/>
      <c r="F94" s="34"/>
      <c r="G94" s="34"/>
      <c r="H94" s="34"/>
      <c r="I94" s="38"/>
      <c r="J94" s="37"/>
      <c r="K94" s="39"/>
      <c r="L94" s="40"/>
      <c r="M94" s="23"/>
    </row>
    <row r="95" spans="2:13" ht="22.5" customHeight="1">
      <c r="B95" s="645"/>
      <c r="C95" s="646"/>
      <c r="D95" s="646"/>
      <c r="E95" s="37"/>
      <c r="F95" s="34"/>
      <c r="G95" s="34"/>
      <c r="H95" s="34"/>
      <c r="I95" s="38"/>
      <c r="J95" s="37"/>
      <c r="K95" s="39"/>
      <c r="L95" s="40"/>
      <c r="M95" s="23"/>
    </row>
    <row r="96" spans="2:13" ht="22.5" customHeight="1">
      <c r="B96" s="645"/>
      <c r="C96" s="646"/>
      <c r="D96" s="646"/>
      <c r="E96" s="37"/>
      <c r="F96" s="34"/>
      <c r="G96" s="34"/>
      <c r="H96" s="34"/>
      <c r="I96" s="38"/>
      <c r="J96" s="37"/>
      <c r="K96" s="39"/>
      <c r="L96" s="40"/>
      <c r="M96" s="23"/>
    </row>
    <row r="97" spans="2:13" ht="22.5" customHeight="1" thickBot="1">
      <c r="B97" s="645"/>
      <c r="C97" s="646"/>
      <c r="D97" s="646"/>
      <c r="E97" s="41"/>
      <c r="F97" s="42"/>
      <c r="G97" s="42"/>
      <c r="H97" s="42"/>
      <c r="I97" s="43"/>
      <c r="J97" s="41"/>
      <c r="K97" s="44"/>
      <c r="L97" s="45"/>
      <c r="M97" s="23"/>
    </row>
    <row r="98" spans="2:13" ht="52.5" customHeight="1" thickBot="1">
      <c r="B98" s="677" t="s">
        <v>52</v>
      </c>
      <c r="C98" s="678"/>
      <c r="D98" s="678"/>
      <c r="E98" s="28" t="s">
        <v>45</v>
      </c>
      <c r="F98" s="30" t="s">
        <v>7</v>
      </c>
      <c r="G98" s="30" t="s">
        <v>8</v>
      </c>
      <c r="H98" s="30" t="s">
        <v>9</v>
      </c>
      <c r="I98" s="32" t="s">
        <v>46</v>
      </c>
      <c r="J98" s="28" t="s">
        <v>7</v>
      </c>
      <c r="K98" s="30" t="s">
        <v>8</v>
      </c>
      <c r="L98" s="31" t="s">
        <v>9</v>
      </c>
      <c r="M98" s="23"/>
    </row>
    <row r="99" spans="2:13" ht="22.5" customHeight="1">
      <c r="B99" s="645"/>
      <c r="C99" s="646"/>
      <c r="D99" s="646"/>
      <c r="E99" s="33"/>
      <c r="F99" s="34"/>
      <c r="G99" s="34"/>
      <c r="H99" s="34"/>
      <c r="I99" s="35"/>
      <c r="J99" s="33"/>
      <c r="K99" s="34"/>
      <c r="L99" s="36"/>
      <c r="M99" s="23"/>
    </row>
    <row r="100" spans="2:13" ht="22.5" customHeight="1">
      <c r="B100" s="645"/>
      <c r="C100" s="646"/>
      <c r="D100" s="646"/>
      <c r="E100" s="37"/>
      <c r="F100" s="34"/>
      <c r="G100" s="34"/>
      <c r="H100" s="34"/>
      <c r="I100" s="38"/>
      <c r="J100" s="37"/>
      <c r="K100" s="39"/>
      <c r="L100" s="40"/>
      <c r="M100" s="23"/>
    </row>
    <row r="101" spans="2:13" ht="22.5" customHeight="1">
      <c r="B101" s="645"/>
      <c r="C101" s="646"/>
      <c r="D101" s="646"/>
      <c r="E101" s="37"/>
      <c r="F101" s="34"/>
      <c r="G101" s="34"/>
      <c r="H101" s="34"/>
      <c r="I101" s="38"/>
      <c r="J101" s="37"/>
      <c r="K101" s="39"/>
      <c r="L101" s="40"/>
      <c r="M101" s="23"/>
    </row>
    <row r="102" spans="2:13" ht="22.5" customHeight="1">
      <c r="B102" s="645"/>
      <c r="C102" s="646"/>
      <c r="D102" s="646"/>
      <c r="E102" s="37"/>
      <c r="F102" s="34"/>
      <c r="G102" s="34"/>
      <c r="H102" s="34"/>
      <c r="I102" s="38"/>
      <c r="J102" s="37"/>
      <c r="K102" s="39"/>
      <c r="L102" s="40"/>
      <c r="M102" s="23"/>
    </row>
    <row r="103" spans="2:13" ht="22.5" customHeight="1">
      <c r="B103" s="645"/>
      <c r="C103" s="646"/>
      <c r="D103" s="646"/>
      <c r="E103" s="37"/>
      <c r="F103" s="34"/>
      <c r="G103" s="34"/>
      <c r="H103" s="34"/>
      <c r="I103" s="38"/>
      <c r="J103" s="37"/>
      <c r="K103" s="39"/>
      <c r="L103" s="40"/>
      <c r="M103" s="23"/>
    </row>
    <row r="104" spans="2:13" ht="22.5" customHeight="1">
      <c r="B104" s="645"/>
      <c r="C104" s="646"/>
      <c r="D104" s="646"/>
      <c r="E104" s="37"/>
      <c r="F104" s="34"/>
      <c r="G104" s="34"/>
      <c r="H104" s="34"/>
      <c r="I104" s="38"/>
      <c r="J104" s="37"/>
      <c r="K104" s="39"/>
      <c r="L104" s="40"/>
      <c r="M104" s="23"/>
    </row>
    <row r="105" spans="2:13" ht="22.5" customHeight="1">
      <c r="B105" s="645"/>
      <c r="C105" s="646"/>
      <c r="D105" s="646"/>
      <c r="E105" s="37"/>
      <c r="F105" s="34"/>
      <c r="G105" s="34"/>
      <c r="H105" s="34"/>
      <c r="I105" s="38"/>
      <c r="J105" s="37"/>
      <c r="K105" s="39"/>
      <c r="L105" s="40"/>
      <c r="M105" s="23"/>
    </row>
    <row r="106" spans="2:13" ht="22.5" customHeight="1">
      <c r="B106" s="645"/>
      <c r="C106" s="646"/>
      <c r="D106" s="646"/>
      <c r="E106" s="37"/>
      <c r="F106" s="34"/>
      <c r="G106" s="34"/>
      <c r="H106" s="34"/>
      <c r="I106" s="38"/>
      <c r="J106" s="37"/>
      <c r="K106" s="39"/>
      <c r="L106" s="40"/>
      <c r="M106" s="23"/>
    </row>
    <row r="107" spans="2:13" ht="22.5" customHeight="1">
      <c r="B107" s="645"/>
      <c r="C107" s="646"/>
      <c r="D107" s="646"/>
      <c r="E107" s="37"/>
      <c r="F107" s="34"/>
      <c r="G107" s="34"/>
      <c r="H107" s="34"/>
      <c r="I107" s="38"/>
      <c r="J107" s="37"/>
      <c r="K107" s="39"/>
      <c r="L107" s="40"/>
      <c r="M107" s="23"/>
    </row>
    <row r="108" spans="2:13" ht="22.5" customHeight="1">
      <c r="B108" s="645"/>
      <c r="C108" s="646"/>
      <c r="D108" s="646"/>
      <c r="E108" s="37"/>
      <c r="F108" s="34"/>
      <c r="G108" s="34"/>
      <c r="H108" s="34"/>
      <c r="I108" s="38"/>
      <c r="J108" s="37"/>
      <c r="K108" s="39"/>
      <c r="L108" s="40"/>
      <c r="M108" s="23"/>
    </row>
    <row r="109" spans="2:13" ht="22.5" customHeight="1">
      <c r="B109" s="645"/>
      <c r="C109" s="646"/>
      <c r="D109" s="646"/>
      <c r="E109" s="37"/>
      <c r="F109" s="34"/>
      <c r="G109" s="34"/>
      <c r="H109" s="34"/>
      <c r="I109" s="38"/>
      <c r="J109" s="37"/>
      <c r="K109" s="39"/>
      <c r="L109" s="40"/>
      <c r="M109" s="23"/>
    </row>
    <row r="110" spans="2:13" ht="22.5" customHeight="1">
      <c r="B110" s="645"/>
      <c r="C110" s="646"/>
      <c r="D110" s="646"/>
      <c r="E110" s="37"/>
      <c r="F110" s="34"/>
      <c r="G110" s="34"/>
      <c r="H110" s="34"/>
      <c r="I110" s="38"/>
      <c r="J110" s="37"/>
      <c r="K110" s="39"/>
      <c r="L110" s="40"/>
      <c r="M110" s="23"/>
    </row>
    <row r="111" spans="2:13" ht="22.5" customHeight="1">
      <c r="B111" s="645"/>
      <c r="C111" s="646"/>
      <c r="D111" s="646"/>
      <c r="E111" s="37"/>
      <c r="F111" s="34"/>
      <c r="G111" s="34"/>
      <c r="H111" s="34"/>
      <c r="I111" s="38"/>
      <c r="J111" s="37"/>
      <c r="K111" s="39"/>
      <c r="L111" s="40"/>
      <c r="M111" s="23"/>
    </row>
    <row r="112" spans="2:13" ht="22.5" customHeight="1">
      <c r="B112" s="645"/>
      <c r="C112" s="646"/>
      <c r="D112" s="646"/>
      <c r="E112" s="37"/>
      <c r="F112" s="34"/>
      <c r="G112" s="34"/>
      <c r="H112" s="34"/>
      <c r="I112" s="38"/>
      <c r="J112" s="37"/>
      <c r="K112" s="39"/>
      <c r="L112" s="40"/>
      <c r="M112" s="23"/>
    </row>
    <row r="113" spans="2:13" ht="22.5" customHeight="1" thickBot="1">
      <c r="B113" s="645"/>
      <c r="C113" s="646"/>
      <c r="D113" s="646"/>
      <c r="E113" s="41"/>
      <c r="F113" s="42"/>
      <c r="G113" s="42"/>
      <c r="H113" s="42"/>
      <c r="I113" s="43"/>
      <c r="J113" s="41"/>
      <c r="K113" s="44"/>
      <c r="L113" s="45"/>
      <c r="M113" s="23"/>
    </row>
    <row r="114" spans="2:13" ht="52.5" customHeight="1" thickBot="1">
      <c r="B114" s="677" t="s">
        <v>53</v>
      </c>
      <c r="C114" s="678"/>
      <c r="D114" s="678"/>
      <c r="E114" s="28" t="s">
        <v>45</v>
      </c>
      <c r="F114" s="30"/>
      <c r="G114" s="30"/>
      <c r="H114" s="30"/>
      <c r="I114" s="32" t="s">
        <v>46</v>
      </c>
      <c r="J114" s="28"/>
      <c r="K114" s="30"/>
      <c r="L114" s="31"/>
      <c r="M114" s="23"/>
    </row>
    <row r="115" spans="2:13" ht="22.5" customHeight="1">
      <c r="B115" s="645"/>
      <c r="C115" s="646"/>
      <c r="D115" s="646"/>
      <c r="E115" s="33"/>
      <c r="F115" s="34"/>
      <c r="G115" s="34"/>
      <c r="H115" s="34"/>
      <c r="I115" s="35"/>
      <c r="J115" s="33"/>
      <c r="K115" s="34"/>
      <c r="L115" s="36"/>
      <c r="M115" s="23"/>
    </row>
    <row r="116" spans="2:13" ht="22.5" customHeight="1">
      <c r="B116" s="645"/>
      <c r="C116" s="646"/>
      <c r="D116" s="646"/>
      <c r="E116" s="37"/>
      <c r="F116" s="34"/>
      <c r="G116" s="34"/>
      <c r="H116" s="34"/>
      <c r="I116" s="38"/>
      <c r="J116" s="37"/>
      <c r="K116" s="39"/>
      <c r="L116" s="40"/>
      <c r="M116" s="23"/>
    </row>
    <row r="117" spans="2:13" ht="22.5" customHeight="1">
      <c r="B117" s="645"/>
      <c r="C117" s="646"/>
      <c r="D117" s="646"/>
      <c r="E117" s="37"/>
      <c r="F117" s="34"/>
      <c r="G117" s="34"/>
      <c r="H117" s="34"/>
      <c r="I117" s="38"/>
      <c r="J117" s="37"/>
      <c r="K117" s="39"/>
      <c r="L117" s="40"/>
      <c r="M117" s="23"/>
    </row>
    <row r="118" spans="2:13" ht="22.5" customHeight="1">
      <c r="B118" s="645"/>
      <c r="C118" s="646"/>
      <c r="D118" s="646"/>
      <c r="E118" s="37"/>
      <c r="F118" s="34"/>
      <c r="G118" s="34"/>
      <c r="H118" s="34"/>
      <c r="I118" s="38"/>
      <c r="J118" s="37"/>
      <c r="K118" s="39"/>
      <c r="L118" s="40"/>
      <c r="M118" s="23"/>
    </row>
    <row r="119" spans="2:13" ht="22.5" customHeight="1">
      <c r="B119" s="645"/>
      <c r="C119" s="646"/>
      <c r="D119" s="646"/>
      <c r="E119" s="37"/>
      <c r="F119" s="34"/>
      <c r="G119" s="34"/>
      <c r="H119" s="34"/>
      <c r="I119" s="38"/>
      <c r="J119" s="37"/>
      <c r="K119" s="39"/>
      <c r="L119" s="40"/>
      <c r="M119" s="23"/>
    </row>
    <row r="120" spans="2:13" ht="22.5" customHeight="1">
      <c r="B120" s="645"/>
      <c r="C120" s="646"/>
      <c r="D120" s="646"/>
      <c r="E120" s="37"/>
      <c r="F120" s="34"/>
      <c r="G120" s="34"/>
      <c r="H120" s="34"/>
      <c r="I120" s="38"/>
      <c r="J120" s="37"/>
      <c r="K120" s="39"/>
      <c r="L120" s="40"/>
      <c r="M120" s="23"/>
    </row>
    <row r="121" spans="2:13" ht="22.5" customHeight="1">
      <c r="B121" s="645"/>
      <c r="C121" s="646"/>
      <c r="D121" s="646"/>
      <c r="E121" s="37"/>
      <c r="F121" s="34"/>
      <c r="G121" s="34"/>
      <c r="H121" s="34"/>
      <c r="I121" s="38"/>
      <c r="J121" s="37"/>
      <c r="K121" s="39"/>
      <c r="L121" s="40"/>
      <c r="M121" s="23"/>
    </row>
    <row r="122" spans="2:13" ht="22.5" customHeight="1">
      <c r="B122" s="645"/>
      <c r="C122" s="646"/>
      <c r="D122" s="646"/>
      <c r="E122" s="37"/>
      <c r="F122" s="34"/>
      <c r="G122" s="34"/>
      <c r="H122" s="34"/>
      <c r="I122" s="38"/>
      <c r="J122" s="37"/>
      <c r="K122" s="39"/>
      <c r="L122" s="40"/>
      <c r="M122" s="23"/>
    </row>
    <row r="123" spans="2:13" ht="22.5" customHeight="1">
      <c r="B123" s="645"/>
      <c r="C123" s="646"/>
      <c r="D123" s="646"/>
      <c r="E123" s="37"/>
      <c r="F123" s="34"/>
      <c r="G123" s="34"/>
      <c r="H123" s="34"/>
      <c r="I123" s="38"/>
      <c r="J123" s="37"/>
      <c r="K123" s="39"/>
      <c r="L123" s="40"/>
      <c r="M123" s="23"/>
    </row>
    <row r="124" spans="2:13" ht="22.5" customHeight="1">
      <c r="B124" s="645"/>
      <c r="C124" s="646"/>
      <c r="D124" s="646"/>
      <c r="E124" s="37"/>
      <c r="F124" s="34"/>
      <c r="G124" s="34"/>
      <c r="H124" s="34"/>
      <c r="I124" s="38"/>
      <c r="J124" s="37"/>
      <c r="K124" s="39"/>
      <c r="L124" s="40"/>
      <c r="M124" s="23"/>
    </row>
    <row r="125" spans="2:13" ht="22.5" customHeight="1">
      <c r="B125" s="645"/>
      <c r="C125" s="646"/>
      <c r="D125" s="646"/>
      <c r="E125" s="37"/>
      <c r="F125" s="34"/>
      <c r="G125" s="34"/>
      <c r="H125" s="34"/>
      <c r="I125" s="38"/>
      <c r="J125" s="37"/>
      <c r="K125" s="39"/>
      <c r="L125" s="40"/>
      <c r="M125" s="23"/>
    </row>
    <row r="126" spans="2:13" ht="22.5" customHeight="1">
      <c r="B126" s="645"/>
      <c r="C126" s="646"/>
      <c r="D126" s="646"/>
      <c r="E126" s="37"/>
      <c r="F126" s="34"/>
      <c r="G126" s="34"/>
      <c r="H126" s="34"/>
      <c r="I126" s="38"/>
      <c r="J126" s="37"/>
      <c r="K126" s="39"/>
      <c r="L126" s="40"/>
      <c r="M126" s="23"/>
    </row>
    <row r="127" spans="2:13" ht="22.5" customHeight="1">
      <c r="B127" s="645"/>
      <c r="C127" s="646"/>
      <c r="D127" s="646"/>
      <c r="E127" s="37"/>
      <c r="F127" s="34"/>
      <c r="G127" s="34"/>
      <c r="H127" s="34"/>
      <c r="I127" s="38"/>
      <c r="J127" s="37"/>
      <c r="K127" s="39"/>
      <c r="L127" s="40"/>
      <c r="M127" s="23"/>
    </row>
    <row r="128" spans="2:13" ht="22.5" customHeight="1">
      <c r="B128" s="645"/>
      <c r="C128" s="646"/>
      <c r="D128" s="646"/>
      <c r="E128" s="37"/>
      <c r="F128" s="34"/>
      <c r="G128" s="34"/>
      <c r="H128" s="34"/>
      <c r="I128" s="38"/>
      <c r="J128" s="37"/>
      <c r="K128" s="39"/>
      <c r="L128" s="40"/>
      <c r="M128" s="23"/>
    </row>
    <row r="129" spans="2:13" ht="22.5" customHeight="1" thickBot="1">
      <c r="B129" s="645"/>
      <c r="C129" s="646"/>
      <c r="D129" s="646"/>
      <c r="E129" s="41"/>
      <c r="F129" s="42"/>
      <c r="G129" s="42"/>
      <c r="H129" s="42"/>
      <c r="I129" s="43"/>
      <c r="J129" s="41"/>
      <c r="K129" s="44"/>
      <c r="L129" s="45"/>
      <c r="M129" s="23"/>
    </row>
    <row r="130" spans="2:13" ht="52.5" customHeight="1" thickBot="1">
      <c r="B130" s="677" t="s">
        <v>54</v>
      </c>
      <c r="C130" s="679"/>
      <c r="D130" s="679"/>
      <c r="E130" s="28" t="s">
        <v>45</v>
      </c>
      <c r="F130" s="30"/>
      <c r="G130" s="30"/>
      <c r="H130" s="30"/>
      <c r="I130" s="32" t="s">
        <v>46</v>
      </c>
      <c r="J130" s="28"/>
      <c r="K130" s="30"/>
      <c r="L130" s="31"/>
      <c r="M130" s="23"/>
    </row>
    <row r="131" spans="2:13" ht="22.5" customHeight="1">
      <c r="B131" s="642"/>
      <c r="C131" s="643"/>
      <c r="D131" s="643"/>
      <c r="E131" s="46"/>
      <c r="F131" s="47"/>
      <c r="G131" s="47"/>
      <c r="H131" s="47"/>
      <c r="I131" s="48"/>
      <c r="J131" s="46"/>
      <c r="K131" s="47"/>
      <c r="L131" s="49"/>
      <c r="M131" s="23"/>
    </row>
    <row r="132" spans="2:13" ht="22.5" customHeight="1">
      <c r="B132" s="645"/>
      <c r="C132" s="646"/>
      <c r="D132" s="646"/>
      <c r="E132" s="37"/>
      <c r="F132" s="34"/>
      <c r="G132" s="34"/>
      <c r="H132" s="34"/>
      <c r="I132" s="38"/>
      <c r="J132" s="37"/>
      <c r="K132" s="39"/>
      <c r="L132" s="40"/>
      <c r="M132" s="23"/>
    </row>
    <row r="133" spans="2:13" ht="22.5" customHeight="1">
      <c r="B133" s="645"/>
      <c r="C133" s="646"/>
      <c r="D133" s="646"/>
      <c r="E133" s="37"/>
      <c r="F133" s="34"/>
      <c r="G133" s="34"/>
      <c r="H133" s="34"/>
      <c r="I133" s="38"/>
      <c r="J133" s="37"/>
      <c r="K133" s="39"/>
      <c r="L133" s="40"/>
      <c r="M133" s="23"/>
    </row>
    <row r="134" spans="2:13" ht="22.5" customHeight="1">
      <c r="B134" s="645"/>
      <c r="C134" s="646"/>
      <c r="D134" s="646"/>
      <c r="E134" s="37"/>
      <c r="F134" s="34"/>
      <c r="G134" s="34"/>
      <c r="H134" s="34"/>
      <c r="I134" s="38"/>
      <c r="J134" s="37"/>
      <c r="K134" s="39"/>
      <c r="L134" s="40"/>
      <c r="M134" s="23"/>
    </row>
    <row r="135" spans="2:13" ht="22.5" customHeight="1">
      <c r="B135" s="645"/>
      <c r="C135" s="646"/>
      <c r="D135" s="646"/>
      <c r="E135" s="37"/>
      <c r="F135" s="34"/>
      <c r="G135" s="34"/>
      <c r="H135" s="34"/>
      <c r="I135" s="38"/>
      <c r="J135" s="37"/>
      <c r="K135" s="39"/>
      <c r="L135" s="40"/>
      <c r="M135" s="23"/>
    </row>
    <row r="136" spans="2:13" ht="22.5" customHeight="1">
      <c r="B136" s="645"/>
      <c r="C136" s="646"/>
      <c r="D136" s="646"/>
      <c r="E136" s="37"/>
      <c r="F136" s="34"/>
      <c r="G136" s="34"/>
      <c r="H136" s="34"/>
      <c r="I136" s="38"/>
      <c r="J136" s="37"/>
      <c r="K136" s="39"/>
      <c r="L136" s="40"/>
      <c r="M136" s="23"/>
    </row>
    <row r="137" spans="2:13" ht="22.5" customHeight="1">
      <c r="B137" s="645"/>
      <c r="C137" s="646"/>
      <c r="D137" s="646"/>
      <c r="E137" s="37"/>
      <c r="F137" s="34"/>
      <c r="G137" s="34"/>
      <c r="H137" s="34"/>
      <c r="I137" s="38"/>
      <c r="J137" s="37"/>
      <c r="K137" s="39"/>
      <c r="L137" s="40"/>
      <c r="M137" s="23"/>
    </row>
    <row r="138" spans="2:13" ht="22.5" customHeight="1">
      <c r="B138" s="645"/>
      <c r="C138" s="646"/>
      <c r="D138" s="646"/>
      <c r="E138" s="37"/>
      <c r="F138" s="34"/>
      <c r="G138" s="34"/>
      <c r="H138" s="34"/>
      <c r="I138" s="38"/>
      <c r="J138" s="37"/>
      <c r="K138" s="39"/>
      <c r="L138" s="40"/>
      <c r="M138" s="23"/>
    </row>
    <row r="139" spans="2:13" ht="22.5" customHeight="1">
      <c r="B139" s="645"/>
      <c r="C139" s="646"/>
      <c r="D139" s="646"/>
      <c r="E139" s="37"/>
      <c r="F139" s="34"/>
      <c r="G139" s="34"/>
      <c r="H139" s="34"/>
      <c r="I139" s="38"/>
      <c r="J139" s="37"/>
      <c r="K139" s="39"/>
      <c r="L139" s="40"/>
      <c r="M139" s="23"/>
    </row>
    <row r="140" spans="2:13" ht="22.5" customHeight="1">
      <c r="B140" s="645"/>
      <c r="C140" s="646"/>
      <c r="D140" s="646"/>
      <c r="E140" s="37"/>
      <c r="F140" s="34"/>
      <c r="G140" s="34"/>
      <c r="H140" s="34"/>
      <c r="I140" s="38"/>
      <c r="J140" s="37"/>
      <c r="K140" s="39"/>
      <c r="L140" s="40"/>
      <c r="M140" s="23"/>
    </row>
    <row r="141" spans="2:13" ht="22.5" customHeight="1">
      <c r="B141" s="645"/>
      <c r="C141" s="646"/>
      <c r="D141" s="646"/>
      <c r="E141" s="37"/>
      <c r="F141" s="34"/>
      <c r="G141" s="34"/>
      <c r="H141" s="34"/>
      <c r="I141" s="38"/>
      <c r="J141" s="37"/>
      <c r="K141" s="39"/>
      <c r="L141" s="40"/>
      <c r="M141" s="23"/>
    </row>
    <row r="142" spans="2:13" ht="22.5" customHeight="1">
      <c r="B142" s="645"/>
      <c r="C142" s="646"/>
      <c r="D142" s="646"/>
      <c r="E142" s="37"/>
      <c r="F142" s="34"/>
      <c r="G142" s="34"/>
      <c r="H142" s="34"/>
      <c r="I142" s="38"/>
      <c r="J142" s="37"/>
      <c r="K142" s="39"/>
      <c r="L142" s="40"/>
      <c r="M142" s="23"/>
    </row>
    <row r="143" spans="2:13" ht="22.5" customHeight="1">
      <c r="B143" s="645"/>
      <c r="C143" s="646"/>
      <c r="D143" s="646"/>
      <c r="E143" s="37"/>
      <c r="F143" s="34"/>
      <c r="G143" s="34"/>
      <c r="H143" s="34"/>
      <c r="I143" s="38"/>
      <c r="J143" s="37"/>
      <c r="K143" s="39"/>
      <c r="L143" s="40"/>
      <c r="M143" s="23"/>
    </row>
    <row r="144" spans="2:13" ht="22.5" customHeight="1">
      <c r="B144" s="645"/>
      <c r="C144" s="646"/>
      <c r="D144" s="646"/>
      <c r="E144" s="37"/>
      <c r="F144" s="34"/>
      <c r="G144" s="34"/>
      <c r="H144" s="34"/>
      <c r="I144" s="38"/>
      <c r="J144" s="37"/>
      <c r="K144" s="39"/>
      <c r="L144" s="40"/>
      <c r="M144" s="23"/>
    </row>
    <row r="145" spans="2:13" ht="22.5" customHeight="1" thickBot="1">
      <c r="B145" s="648"/>
      <c r="C145" s="649"/>
      <c r="D145" s="649"/>
      <c r="E145" s="50"/>
      <c r="F145" s="51"/>
      <c r="G145" s="51"/>
      <c r="H145" s="51"/>
      <c r="I145" s="52"/>
      <c r="J145" s="50"/>
      <c r="K145" s="53"/>
      <c r="L145" s="54"/>
      <c r="M145" s="23"/>
    </row>
    <row r="146" spans="2:13" ht="52.5" customHeight="1" thickBot="1">
      <c r="B146" s="677" t="s">
        <v>55</v>
      </c>
      <c r="C146" s="678"/>
      <c r="D146" s="678"/>
      <c r="E146" s="28" t="s">
        <v>45</v>
      </c>
      <c r="F146" s="30"/>
      <c r="G146" s="30"/>
      <c r="H146" s="30"/>
      <c r="I146" s="32" t="s">
        <v>46</v>
      </c>
      <c r="J146" s="28"/>
      <c r="K146" s="30"/>
      <c r="L146" s="31"/>
      <c r="M146" s="23"/>
    </row>
    <row r="147" spans="2:13" ht="22.5" customHeight="1">
      <c r="B147" s="642"/>
      <c r="C147" s="643"/>
      <c r="D147" s="643"/>
      <c r="E147" s="46"/>
      <c r="F147" s="47"/>
      <c r="G147" s="47"/>
      <c r="H147" s="47"/>
      <c r="I147" s="48"/>
      <c r="J147" s="46"/>
      <c r="K147" s="47"/>
      <c r="L147" s="49"/>
      <c r="M147" s="23"/>
    </row>
    <row r="148" spans="2:13" ht="22.5" customHeight="1">
      <c r="B148" s="645"/>
      <c r="C148" s="646"/>
      <c r="D148" s="646"/>
      <c r="E148" s="37"/>
      <c r="F148" s="34"/>
      <c r="G148" s="34"/>
      <c r="H148" s="34"/>
      <c r="I148" s="38"/>
      <c r="J148" s="37"/>
      <c r="K148" s="39"/>
      <c r="L148" s="40"/>
      <c r="M148" s="23"/>
    </row>
    <row r="149" spans="2:13" ht="22.5" customHeight="1">
      <c r="B149" s="645"/>
      <c r="C149" s="646"/>
      <c r="D149" s="646"/>
      <c r="E149" s="37"/>
      <c r="F149" s="34"/>
      <c r="G149" s="34"/>
      <c r="H149" s="34"/>
      <c r="I149" s="38"/>
      <c r="J149" s="37"/>
      <c r="K149" s="39"/>
      <c r="L149" s="40"/>
      <c r="M149" s="23"/>
    </row>
    <row r="150" spans="2:13" ht="22.5" customHeight="1">
      <c r="B150" s="645"/>
      <c r="C150" s="646"/>
      <c r="D150" s="646"/>
      <c r="E150" s="37"/>
      <c r="F150" s="34"/>
      <c r="G150" s="34"/>
      <c r="H150" s="34"/>
      <c r="I150" s="38"/>
      <c r="J150" s="37"/>
      <c r="K150" s="39"/>
      <c r="L150" s="40"/>
      <c r="M150" s="23"/>
    </row>
    <row r="151" spans="2:13" ht="22.5" customHeight="1">
      <c r="B151" s="645"/>
      <c r="C151" s="646"/>
      <c r="D151" s="646"/>
      <c r="E151" s="37"/>
      <c r="F151" s="34"/>
      <c r="G151" s="34"/>
      <c r="H151" s="34"/>
      <c r="I151" s="38"/>
      <c r="J151" s="37"/>
      <c r="K151" s="39"/>
      <c r="L151" s="40"/>
      <c r="M151" s="23"/>
    </row>
    <row r="152" spans="2:13" ht="22.5" customHeight="1">
      <c r="B152" s="645"/>
      <c r="C152" s="646"/>
      <c r="D152" s="646"/>
      <c r="E152" s="37"/>
      <c r="F152" s="34"/>
      <c r="G152" s="34"/>
      <c r="H152" s="34"/>
      <c r="I152" s="38"/>
      <c r="J152" s="37"/>
      <c r="K152" s="39"/>
      <c r="L152" s="40"/>
      <c r="M152" s="23"/>
    </row>
    <row r="153" spans="2:13" ht="22.5" customHeight="1">
      <c r="B153" s="645"/>
      <c r="C153" s="646"/>
      <c r="D153" s="646"/>
      <c r="E153" s="37"/>
      <c r="F153" s="34"/>
      <c r="G153" s="34"/>
      <c r="H153" s="34"/>
      <c r="I153" s="38"/>
      <c r="J153" s="37"/>
      <c r="K153" s="39"/>
      <c r="L153" s="40"/>
      <c r="M153" s="23"/>
    </row>
    <row r="154" spans="2:13" ht="22.5" customHeight="1">
      <c r="B154" s="645"/>
      <c r="C154" s="646"/>
      <c r="D154" s="646"/>
      <c r="E154" s="37"/>
      <c r="F154" s="34"/>
      <c r="G154" s="34"/>
      <c r="H154" s="34"/>
      <c r="I154" s="38"/>
      <c r="J154" s="37"/>
      <c r="K154" s="39"/>
      <c r="L154" s="40"/>
      <c r="M154" s="23"/>
    </row>
    <row r="155" spans="2:13" ht="22.5" customHeight="1">
      <c r="B155" s="645"/>
      <c r="C155" s="646"/>
      <c r="D155" s="646"/>
      <c r="E155" s="37"/>
      <c r="F155" s="34"/>
      <c r="G155" s="34"/>
      <c r="H155" s="34"/>
      <c r="I155" s="38"/>
      <c r="J155" s="37"/>
      <c r="K155" s="39"/>
      <c r="L155" s="40"/>
      <c r="M155" s="23"/>
    </row>
    <row r="156" spans="2:13" ht="22.5" customHeight="1">
      <c r="B156" s="645"/>
      <c r="C156" s="646"/>
      <c r="D156" s="646"/>
      <c r="E156" s="37"/>
      <c r="F156" s="34"/>
      <c r="G156" s="34"/>
      <c r="H156" s="34"/>
      <c r="I156" s="38"/>
      <c r="J156" s="37"/>
      <c r="K156" s="39"/>
      <c r="L156" s="40"/>
      <c r="M156" s="23"/>
    </row>
    <row r="157" spans="2:13" ht="22.5" customHeight="1">
      <c r="B157" s="645"/>
      <c r="C157" s="646"/>
      <c r="D157" s="646"/>
      <c r="E157" s="37"/>
      <c r="F157" s="34"/>
      <c r="G157" s="34"/>
      <c r="H157" s="34"/>
      <c r="I157" s="38"/>
      <c r="J157" s="37"/>
      <c r="K157" s="39"/>
      <c r="L157" s="40"/>
      <c r="M157" s="23"/>
    </row>
    <row r="158" spans="2:13" ht="22.5" customHeight="1">
      <c r="B158" s="645"/>
      <c r="C158" s="646"/>
      <c r="D158" s="646"/>
      <c r="E158" s="37"/>
      <c r="F158" s="34"/>
      <c r="G158" s="34"/>
      <c r="H158" s="34"/>
      <c r="I158" s="38"/>
      <c r="J158" s="37"/>
      <c r="K158" s="39"/>
      <c r="L158" s="40"/>
      <c r="M158" s="23"/>
    </row>
    <row r="159" spans="2:13" ht="22.5" customHeight="1">
      <c r="B159" s="645"/>
      <c r="C159" s="646"/>
      <c r="D159" s="646"/>
      <c r="E159" s="37"/>
      <c r="F159" s="34"/>
      <c r="G159" s="34"/>
      <c r="H159" s="34"/>
      <c r="I159" s="38"/>
      <c r="J159" s="37"/>
      <c r="K159" s="39"/>
      <c r="L159" s="40"/>
      <c r="M159" s="23"/>
    </row>
    <row r="160" spans="2:13" ht="22.5" customHeight="1">
      <c r="B160" s="645"/>
      <c r="C160" s="646"/>
      <c r="D160" s="646"/>
      <c r="E160" s="37"/>
      <c r="F160" s="34"/>
      <c r="G160" s="34"/>
      <c r="H160" s="34"/>
      <c r="I160" s="38"/>
      <c r="J160" s="37"/>
      <c r="K160" s="39"/>
      <c r="L160" s="40"/>
      <c r="M160" s="23"/>
    </row>
    <row r="161" spans="2:13" ht="22.5" customHeight="1">
      <c r="B161" s="645"/>
      <c r="C161" s="646"/>
      <c r="D161" s="646"/>
      <c r="E161" s="41"/>
      <c r="F161" s="42"/>
      <c r="G161" s="42"/>
      <c r="H161" s="42"/>
      <c r="I161" s="43"/>
      <c r="J161" s="41"/>
      <c r="K161" s="44"/>
      <c r="L161" s="45"/>
      <c r="M161" s="23"/>
    </row>
    <row r="162" spans="2:13" ht="52.5" customHeight="1" thickBot="1">
      <c r="B162" s="670" t="s">
        <v>56</v>
      </c>
      <c r="C162" s="671"/>
      <c r="D162" s="671"/>
      <c r="E162" s="50" t="s">
        <v>45</v>
      </c>
      <c r="F162" s="53"/>
      <c r="G162" s="53"/>
      <c r="H162" s="53"/>
      <c r="I162" s="52" t="s">
        <v>46</v>
      </c>
      <c r="J162" s="50"/>
      <c r="K162" s="53"/>
      <c r="L162" s="53"/>
      <c r="M162" s="23"/>
    </row>
    <row r="163" spans="2:13" ht="22.5" customHeight="1">
      <c r="B163" s="672"/>
      <c r="C163" s="643"/>
      <c r="D163" s="644"/>
      <c r="E163" s="46"/>
      <c r="F163" s="47"/>
      <c r="G163" s="47"/>
      <c r="H163" s="47"/>
      <c r="I163" s="48"/>
      <c r="J163" s="46"/>
      <c r="K163" s="47"/>
      <c r="L163" s="47"/>
      <c r="M163" s="23"/>
    </row>
    <row r="164" spans="2:13" ht="22.5" customHeight="1">
      <c r="B164" s="673"/>
      <c r="C164" s="646"/>
      <c r="D164" s="647"/>
      <c r="E164" s="37"/>
      <c r="F164" s="34"/>
      <c r="G164" s="34"/>
      <c r="H164" s="34"/>
      <c r="I164" s="38"/>
      <c r="J164" s="37"/>
      <c r="K164" s="39"/>
      <c r="L164" s="39"/>
      <c r="M164" s="23"/>
    </row>
    <row r="165" spans="2:13" ht="22.5" customHeight="1">
      <c r="B165" s="673"/>
      <c r="C165" s="646"/>
      <c r="D165" s="647"/>
      <c r="E165" s="37"/>
      <c r="F165" s="34"/>
      <c r="G165" s="34"/>
      <c r="H165" s="34"/>
      <c r="I165" s="38"/>
      <c r="J165" s="37"/>
      <c r="K165" s="39"/>
      <c r="L165" s="39"/>
      <c r="M165" s="23"/>
    </row>
    <row r="166" spans="2:13" ht="22.5" customHeight="1">
      <c r="B166" s="673"/>
      <c r="C166" s="646"/>
      <c r="D166" s="647"/>
      <c r="E166" s="37"/>
      <c r="F166" s="34"/>
      <c r="G166" s="34"/>
      <c r="H166" s="34"/>
      <c r="I166" s="38"/>
      <c r="J166" s="37"/>
      <c r="K166" s="39"/>
      <c r="L166" s="39"/>
      <c r="M166" s="23"/>
    </row>
    <row r="167" spans="2:13" ht="22.5" customHeight="1">
      <c r="B167" s="673"/>
      <c r="C167" s="646"/>
      <c r="D167" s="647"/>
      <c r="E167" s="37"/>
      <c r="F167" s="34"/>
      <c r="G167" s="34"/>
      <c r="H167" s="34"/>
      <c r="I167" s="38"/>
      <c r="J167" s="37"/>
      <c r="K167" s="39"/>
      <c r="L167" s="39"/>
      <c r="M167" s="23"/>
    </row>
    <row r="168" spans="2:13" ht="22.5" customHeight="1">
      <c r="B168" s="673"/>
      <c r="C168" s="646"/>
      <c r="D168" s="647"/>
      <c r="E168" s="37"/>
      <c r="F168" s="34"/>
      <c r="G168" s="34"/>
      <c r="H168" s="34"/>
      <c r="I168" s="38"/>
      <c r="J168" s="37"/>
      <c r="K168" s="39"/>
      <c r="L168" s="39"/>
      <c r="M168" s="23"/>
    </row>
    <row r="169" spans="2:13" ht="22.5" customHeight="1">
      <c r="B169" s="673"/>
      <c r="C169" s="646"/>
      <c r="D169" s="647"/>
      <c r="E169" s="37"/>
      <c r="F169" s="34"/>
      <c r="G169" s="34"/>
      <c r="H169" s="34"/>
      <c r="I169" s="38"/>
      <c r="J169" s="37"/>
      <c r="K169" s="39"/>
      <c r="L169" s="39"/>
      <c r="M169" s="23"/>
    </row>
    <row r="170" spans="2:13" ht="22.5" customHeight="1">
      <c r="B170" s="673"/>
      <c r="C170" s="646"/>
      <c r="D170" s="647"/>
      <c r="E170" s="37"/>
      <c r="F170" s="34"/>
      <c r="G170" s="34"/>
      <c r="H170" s="34"/>
      <c r="I170" s="38"/>
      <c r="J170" s="37"/>
      <c r="K170" s="39"/>
      <c r="L170" s="39"/>
      <c r="M170" s="23"/>
    </row>
    <row r="171" spans="2:13" ht="22.5" customHeight="1">
      <c r="B171" s="673"/>
      <c r="C171" s="646"/>
      <c r="D171" s="647"/>
      <c r="E171" s="37"/>
      <c r="F171" s="34"/>
      <c r="G171" s="34"/>
      <c r="H171" s="34"/>
      <c r="I171" s="38"/>
      <c r="J171" s="37"/>
      <c r="K171" s="39"/>
      <c r="L171" s="39"/>
      <c r="M171" s="23"/>
    </row>
    <row r="172" spans="2:13" ht="22.5" customHeight="1">
      <c r="B172" s="673"/>
      <c r="C172" s="646"/>
      <c r="D172" s="647"/>
      <c r="E172" s="37"/>
      <c r="F172" s="34"/>
      <c r="G172" s="34"/>
      <c r="H172" s="34"/>
      <c r="I172" s="38"/>
      <c r="J172" s="37"/>
      <c r="K172" s="39"/>
      <c r="L172" s="39"/>
      <c r="M172" s="23"/>
    </row>
    <row r="173" spans="2:13" ht="22.5" customHeight="1">
      <c r="B173" s="673"/>
      <c r="C173" s="646"/>
      <c r="D173" s="647"/>
      <c r="E173" s="37"/>
      <c r="F173" s="34"/>
      <c r="G173" s="34"/>
      <c r="H173" s="34"/>
      <c r="I173" s="38"/>
      <c r="J173" s="37"/>
      <c r="K173" s="39"/>
      <c r="L173" s="39"/>
      <c r="M173" s="23"/>
    </row>
    <row r="174" spans="2:13" ht="22.5" customHeight="1">
      <c r="B174" s="673"/>
      <c r="C174" s="646"/>
      <c r="D174" s="647"/>
      <c r="E174" s="37"/>
      <c r="F174" s="34"/>
      <c r="G174" s="34"/>
      <c r="H174" s="34"/>
      <c r="I174" s="38"/>
      <c r="J174" s="37"/>
      <c r="K174" s="39"/>
      <c r="L174" s="39"/>
      <c r="M174" s="23"/>
    </row>
    <row r="175" spans="2:13" ht="22.5" customHeight="1">
      <c r="B175" s="673"/>
      <c r="C175" s="646"/>
      <c r="D175" s="647"/>
      <c r="E175" s="37"/>
      <c r="F175" s="34"/>
      <c r="G175" s="34"/>
      <c r="H175" s="34"/>
      <c r="I175" s="38"/>
      <c r="J175" s="37"/>
      <c r="K175" s="39"/>
      <c r="L175" s="39"/>
      <c r="M175" s="23"/>
    </row>
    <row r="176" spans="2:13" ht="22.5" customHeight="1">
      <c r="B176" s="673"/>
      <c r="C176" s="646"/>
      <c r="D176" s="647"/>
      <c r="E176" s="37"/>
      <c r="F176" s="34"/>
      <c r="G176" s="34"/>
      <c r="H176" s="34"/>
      <c r="I176" s="38"/>
      <c r="J176" s="37"/>
      <c r="K176" s="39"/>
      <c r="L176" s="39"/>
      <c r="M176" s="23"/>
    </row>
    <row r="177" spans="2:13" ht="22.5" customHeight="1">
      <c r="B177" s="674"/>
      <c r="C177" s="675"/>
      <c r="D177" s="676"/>
      <c r="E177" s="37"/>
      <c r="F177" s="34"/>
      <c r="G177" s="34"/>
      <c r="H177" s="34"/>
      <c r="I177" s="38"/>
      <c r="J177" s="37"/>
      <c r="K177" s="39"/>
      <c r="L177" s="39"/>
      <c r="M177" s="23"/>
    </row>
    <row r="178" ht="22.5" customHeight="1">
      <c r="M178" s="23"/>
    </row>
    <row r="179" ht="22.5" customHeight="1">
      <c r="M179" s="23"/>
    </row>
    <row r="180" ht="22.5" customHeight="1"/>
    <row r="181" ht="22.5" customHeight="1"/>
    <row r="182" ht="20.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sheetData>
  <sheetProtection selectLockedCells="1" selectUnlockedCells="1"/>
  <mergeCells count="34">
    <mergeCell ref="B3:K3"/>
    <mergeCell ref="B4:E4"/>
    <mergeCell ref="B5:E5"/>
    <mergeCell ref="B7:E7"/>
    <mergeCell ref="B8:E8"/>
    <mergeCell ref="B6:D6"/>
    <mergeCell ref="B9:E9"/>
    <mergeCell ref="B10:I10"/>
    <mergeCell ref="B11:K11"/>
    <mergeCell ref="B12:I12"/>
    <mergeCell ref="B13:K13"/>
    <mergeCell ref="B15:D17"/>
    <mergeCell ref="E15:H17"/>
    <mergeCell ref="I15:L17"/>
    <mergeCell ref="B18:D18"/>
    <mergeCell ref="B19:D33"/>
    <mergeCell ref="B34:D34"/>
    <mergeCell ref="B35:D49"/>
    <mergeCell ref="B50:D50"/>
    <mergeCell ref="B51:D65"/>
    <mergeCell ref="B66:D66"/>
    <mergeCell ref="B67:D81"/>
    <mergeCell ref="B82:D82"/>
    <mergeCell ref="B83:D97"/>
    <mergeCell ref="B98:D98"/>
    <mergeCell ref="B99:D113"/>
    <mergeCell ref="B162:D162"/>
    <mergeCell ref="B163:D177"/>
    <mergeCell ref="B114:D114"/>
    <mergeCell ref="B115:D129"/>
    <mergeCell ref="B130:D130"/>
    <mergeCell ref="B131:D145"/>
    <mergeCell ref="B146:D146"/>
    <mergeCell ref="B147:D16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1">
    <tabColor indexed="27"/>
  </sheetPr>
  <dimension ref="A2:P104"/>
  <sheetViews>
    <sheetView workbookViewId="0" topLeftCell="A4">
      <selection activeCell="F113" sqref="F113"/>
    </sheetView>
  </sheetViews>
  <sheetFormatPr defaultColWidth="9.140625" defaultRowHeight="12.75"/>
  <cols>
    <col min="1" max="16384" width="9.140625" style="7" customWidth="1"/>
  </cols>
  <sheetData>
    <row r="2" ht="18">
      <c r="B2" s="58"/>
    </row>
    <row r="3" ht="13.5" customHeight="1">
      <c r="B3" s="58"/>
    </row>
    <row r="6" ht="12.75">
      <c r="B6" s="7" t="s">
        <v>92</v>
      </c>
    </row>
    <row r="7" spans="2:15" ht="12.75">
      <c r="B7" s="298"/>
      <c r="C7" s="299"/>
      <c r="D7" s="299"/>
      <c r="E7" s="299"/>
      <c r="F7" s="299"/>
      <c r="G7" s="299"/>
      <c r="H7" s="299"/>
      <c r="I7" s="299"/>
      <c r="J7" s="299"/>
      <c r="K7" s="299"/>
      <c r="L7" s="299"/>
      <c r="M7" s="299"/>
      <c r="N7" s="299"/>
      <c r="O7" s="300"/>
    </row>
    <row r="9" ht="12.75">
      <c r="B9" s="7" t="s">
        <v>162</v>
      </c>
    </row>
    <row r="10" spans="2:15" ht="12.75">
      <c r="B10" s="298"/>
      <c r="C10" s="299"/>
      <c r="D10" s="299"/>
      <c r="E10" s="299"/>
      <c r="F10" s="299"/>
      <c r="G10" s="299"/>
      <c r="H10" s="299"/>
      <c r="I10" s="299"/>
      <c r="J10" s="299"/>
      <c r="K10" s="299"/>
      <c r="L10" s="299"/>
      <c r="M10" s="299"/>
      <c r="N10" s="299"/>
      <c r="O10" s="300"/>
    </row>
    <row r="12" ht="12.75">
      <c r="B12" s="7" t="s">
        <v>93</v>
      </c>
    </row>
    <row r="13" spans="2:15" ht="12.75">
      <c r="B13" s="301"/>
      <c r="C13" s="302"/>
      <c r="D13" s="302"/>
      <c r="E13" s="302"/>
      <c r="F13" s="302"/>
      <c r="G13" s="302"/>
      <c r="H13" s="302"/>
      <c r="I13" s="302"/>
      <c r="J13" s="302"/>
      <c r="K13" s="302"/>
      <c r="L13" s="302"/>
      <c r="M13" s="302"/>
      <c r="N13" s="302"/>
      <c r="O13" s="303"/>
    </row>
    <row r="15" ht="12.75">
      <c r="B15" s="7" t="s">
        <v>94</v>
      </c>
    </row>
    <row r="16" spans="1:16" ht="12.75">
      <c r="A16" s="59"/>
      <c r="B16" s="304"/>
      <c r="C16" s="305"/>
      <c r="D16" s="305"/>
      <c r="E16" s="305"/>
      <c r="F16" s="305"/>
      <c r="G16" s="305"/>
      <c r="H16" s="305"/>
      <c r="I16" s="305"/>
      <c r="J16" s="305"/>
      <c r="K16" s="305"/>
      <c r="L16" s="305"/>
      <c r="M16" s="305"/>
      <c r="N16" s="305"/>
      <c r="O16" s="306"/>
      <c r="P16" s="59"/>
    </row>
    <row r="17" spans="1:16" ht="12.75">
      <c r="A17" s="59"/>
      <c r="B17" s="307"/>
      <c r="C17" s="308"/>
      <c r="D17" s="308"/>
      <c r="E17" s="308"/>
      <c r="F17" s="308"/>
      <c r="G17" s="308"/>
      <c r="H17" s="308"/>
      <c r="I17" s="308"/>
      <c r="J17" s="308"/>
      <c r="K17" s="308"/>
      <c r="L17" s="308"/>
      <c r="M17" s="308"/>
      <c r="N17" s="308"/>
      <c r="O17" s="309"/>
      <c r="P17" s="59"/>
    </row>
    <row r="18" spans="1:16" ht="12.75">
      <c r="A18" s="59"/>
      <c r="B18" s="307"/>
      <c r="C18" s="308"/>
      <c r="D18" s="308"/>
      <c r="E18" s="308"/>
      <c r="F18" s="308"/>
      <c r="G18" s="308"/>
      <c r="H18" s="308"/>
      <c r="I18" s="308"/>
      <c r="J18" s="308"/>
      <c r="K18" s="308"/>
      <c r="L18" s="308"/>
      <c r="M18" s="308"/>
      <c r="N18" s="308"/>
      <c r="O18" s="309"/>
      <c r="P18" s="59"/>
    </row>
    <row r="19" spans="1:16" ht="12.75">
      <c r="A19" s="59"/>
      <c r="B19" s="307"/>
      <c r="C19" s="308"/>
      <c r="D19" s="308"/>
      <c r="E19" s="308"/>
      <c r="F19" s="308"/>
      <c r="G19" s="308"/>
      <c r="H19" s="308"/>
      <c r="I19" s="308"/>
      <c r="J19" s="308"/>
      <c r="K19" s="308"/>
      <c r="L19" s="308"/>
      <c r="M19" s="308"/>
      <c r="N19" s="308"/>
      <c r="O19" s="309"/>
      <c r="P19" s="59"/>
    </row>
    <row r="20" spans="1:16" ht="12.75">
      <c r="A20" s="59"/>
      <c r="B20" s="307"/>
      <c r="C20" s="308"/>
      <c r="D20" s="308"/>
      <c r="E20" s="308"/>
      <c r="F20" s="308"/>
      <c r="G20" s="308"/>
      <c r="H20" s="308"/>
      <c r="I20" s="308"/>
      <c r="J20" s="308"/>
      <c r="K20" s="308"/>
      <c r="L20" s="308"/>
      <c r="M20" s="308"/>
      <c r="N20" s="308"/>
      <c r="O20" s="309"/>
      <c r="P20" s="59"/>
    </row>
    <row r="21" spans="1:16" ht="12.75">
      <c r="A21" s="59"/>
      <c r="B21" s="307"/>
      <c r="C21" s="308"/>
      <c r="D21" s="308"/>
      <c r="E21" s="308"/>
      <c r="F21" s="308"/>
      <c r="G21" s="308"/>
      <c r="H21" s="308"/>
      <c r="I21" s="308"/>
      <c r="J21" s="308"/>
      <c r="K21" s="308"/>
      <c r="L21" s="308"/>
      <c r="M21" s="308"/>
      <c r="N21" s="308"/>
      <c r="O21" s="309"/>
      <c r="P21" s="59"/>
    </row>
    <row r="22" spans="1:16" ht="12.75">
      <c r="A22" s="59"/>
      <c r="B22" s="310"/>
      <c r="C22" s="311"/>
      <c r="D22" s="311"/>
      <c r="E22" s="311"/>
      <c r="F22" s="311"/>
      <c r="G22" s="311"/>
      <c r="H22" s="311"/>
      <c r="I22" s="311"/>
      <c r="J22" s="311"/>
      <c r="K22" s="311"/>
      <c r="L22" s="311"/>
      <c r="M22" s="311"/>
      <c r="N22" s="311"/>
      <c r="O22" s="312"/>
      <c r="P22" s="59"/>
    </row>
    <row r="23" spans="1:16" ht="12.75">
      <c r="A23" s="59"/>
      <c r="B23" s="59"/>
      <c r="C23" s="59"/>
      <c r="D23" s="59"/>
      <c r="E23" s="59"/>
      <c r="F23" s="59"/>
      <c r="G23" s="59"/>
      <c r="H23" s="59"/>
      <c r="I23" s="59"/>
      <c r="J23" s="59"/>
      <c r="K23" s="59"/>
      <c r="L23" s="59"/>
      <c r="M23" s="59"/>
      <c r="N23" s="59"/>
      <c r="O23" s="59"/>
      <c r="P23" s="59"/>
    </row>
    <row r="24" ht="12.75">
      <c r="B24" s="7" t="s">
        <v>95</v>
      </c>
    </row>
    <row r="25" spans="2:15" ht="12.75">
      <c r="B25" s="304"/>
      <c r="C25" s="305"/>
      <c r="D25" s="305"/>
      <c r="E25" s="305"/>
      <c r="F25" s="305"/>
      <c r="G25" s="305"/>
      <c r="H25" s="305"/>
      <c r="I25" s="305"/>
      <c r="J25" s="305"/>
      <c r="K25" s="305"/>
      <c r="L25" s="305"/>
      <c r="M25" s="305"/>
      <c r="N25" s="305"/>
      <c r="O25" s="306"/>
    </row>
    <row r="26" spans="2:15" ht="12.75">
      <c r="B26" s="307"/>
      <c r="C26" s="308"/>
      <c r="D26" s="308"/>
      <c r="E26" s="308"/>
      <c r="F26" s="308"/>
      <c r="G26" s="308"/>
      <c r="H26" s="308"/>
      <c r="I26" s="308"/>
      <c r="J26" s="308"/>
      <c r="K26" s="308"/>
      <c r="L26" s="308"/>
      <c r="M26" s="308"/>
      <c r="N26" s="308"/>
      <c r="O26" s="309"/>
    </row>
    <row r="27" spans="2:15" ht="12.75">
      <c r="B27" s="307"/>
      <c r="C27" s="308"/>
      <c r="D27" s="308"/>
      <c r="E27" s="308"/>
      <c r="F27" s="308"/>
      <c r="G27" s="308"/>
      <c r="H27" s="308"/>
      <c r="I27" s="308"/>
      <c r="J27" s="308"/>
      <c r="K27" s="308"/>
      <c r="L27" s="308"/>
      <c r="M27" s="308"/>
      <c r="N27" s="308"/>
      <c r="O27" s="309"/>
    </row>
    <row r="28" spans="2:15" ht="12.75">
      <c r="B28" s="307"/>
      <c r="C28" s="308"/>
      <c r="D28" s="308"/>
      <c r="E28" s="308"/>
      <c r="F28" s="308"/>
      <c r="G28" s="308"/>
      <c r="H28" s="308"/>
      <c r="I28" s="308"/>
      <c r="J28" s="308"/>
      <c r="K28" s="308"/>
      <c r="L28" s="308"/>
      <c r="M28" s="308"/>
      <c r="N28" s="308"/>
      <c r="O28" s="309"/>
    </row>
    <row r="29" spans="2:15" ht="12.75">
      <c r="B29" s="307"/>
      <c r="C29" s="308"/>
      <c r="D29" s="308"/>
      <c r="E29" s="308"/>
      <c r="F29" s="308"/>
      <c r="G29" s="308"/>
      <c r="H29" s="308"/>
      <c r="I29" s="308"/>
      <c r="J29" s="308"/>
      <c r="K29" s="308"/>
      <c r="L29" s="308"/>
      <c r="M29" s="308"/>
      <c r="N29" s="308"/>
      <c r="O29" s="309"/>
    </row>
    <row r="30" spans="2:15" ht="12.75">
      <c r="B30" s="307"/>
      <c r="C30" s="308"/>
      <c r="D30" s="308"/>
      <c r="E30" s="308"/>
      <c r="F30" s="308"/>
      <c r="G30" s="308"/>
      <c r="H30" s="308"/>
      <c r="I30" s="308"/>
      <c r="J30" s="308"/>
      <c r="K30" s="308"/>
      <c r="L30" s="308"/>
      <c r="M30" s="308"/>
      <c r="N30" s="308"/>
      <c r="O30" s="309"/>
    </row>
    <row r="31" spans="2:15" ht="12.75">
      <c r="B31" s="310"/>
      <c r="C31" s="311"/>
      <c r="D31" s="311"/>
      <c r="E31" s="311"/>
      <c r="F31" s="311"/>
      <c r="G31" s="311"/>
      <c r="H31" s="311"/>
      <c r="I31" s="311"/>
      <c r="J31" s="311"/>
      <c r="K31" s="311"/>
      <c r="L31" s="311"/>
      <c r="M31" s="311"/>
      <c r="N31" s="311"/>
      <c r="O31" s="312"/>
    </row>
    <row r="96" ht="12.75">
      <c r="A96" s="59"/>
    </row>
    <row r="97" ht="12.75">
      <c r="A97" s="59"/>
    </row>
    <row r="98" ht="12.75">
      <c r="A98" s="59"/>
    </row>
    <row r="99" ht="12.75">
      <c r="A99" s="59"/>
    </row>
    <row r="100" ht="12.75">
      <c r="A100" s="59"/>
    </row>
    <row r="101" ht="12.75">
      <c r="A101" s="59"/>
    </row>
    <row r="102" ht="14.25" customHeight="1">
      <c r="A102" s="59"/>
    </row>
    <row r="103" ht="12.75">
      <c r="A103" s="59"/>
    </row>
    <row r="104" ht="12.75">
      <c r="A104" s="59"/>
    </row>
  </sheetData>
  <sheetProtection selectLockedCells="1"/>
  <mergeCells count="5">
    <mergeCell ref="B7:O7"/>
    <mergeCell ref="B10:O10"/>
    <mergeCell ref="B13:O13"/>
    <mergeCell ref="B16:O22"/>
    <mergeCell ref="B25:O31"/>
  </mergeCells>
  <printOptions/>
  <pageMargins left="0.75" right="0.75" top="1" bottom="1" header="0.5" footer="0.5"/>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20">
    <tabColor indexed="44"/>
  </sheetPr>
  <dimension ref="B3:N38"/>
  <sheetViews>
    <sheetView showGridLines="0" zoomScale="85" zoomScaleNormal="85" zoomScalePageLayoutView="0" workbookViewId="0" topLeftCell="A2">
      <selection activeCell="P20" sqref="P20"/>
    </sheetView>
  </sheetViews>
  <sheetFormatPr defaultColWidth="9.140625" defaultRowHeight="12.75"/>
  <cols>
    <col min="1" max="16384" width="9.140625" style="290" customWidth="1"/>
  </cols>
  <sheetData>
    <row r="3" spans="2:10" ht="22.5" customHeight="1">
      <c r="B3" s="288"/>
      <c r="C3" s="289"/>
      <c r="D3" s="289"/>
      <c r="E3" s="289"/>
      <c r="F3" s="289"/>
      <c r="G3" s="289"/>
      <c r="H3" s="289"/>
      <c r="I3" s="289"/>
      <c r="J3" s="289"/>
    </row>
    <row r="4" spans="2:10" ht="12.75">
      <c r="B4" s="289"/>
      <c r="C4" s="289"/>
      <c r="D4" s="289"/>
      <c r="E4" s="289"/>
      <c r="F4" s="289"/>
      <c r="G4" s="289"/>
      <c r="H4" s="289"/>
      <c r="I4" s="289"/>
      <c r="J4" s="289"/>
    </row>
    <row r="5" spans="2:10" ht="12.75">
      <c r="B5" s="289"/>
      <c r="C5" s="289"/>
      <c r="D5" s="289"/>
      <c r="E5" s="289"/>
      <c r="F5" s="289"/>
      <c r="G5" s="289"/>
      <c r="H5" s="289"/>
      <c r="I5" s="289"/>
      <c r="J5" s="289"/>
    </row>
    <row r="6" spans="2:10" ht="12.75">
      <c r="B6" s="289"/>
      <c r="C6" s="289"/>
      <c r="D6" s="289"/>
      <c r="E6" s="289"/>
      <c r="F6" s="289"/>
      <c r="G6" s="289"/>
      <c r="H6" s="289"/>
      <c r="I6" s="289"/>
      <c r="J6" s="289"/>
    </row>
    <row r="7" spans="2:10" ht="12.75">
      <c r="B7" s="289"/>
      <c r="C7" s="289"/>
      <c r="D7" s="289"/>
      <c r="E7" s="289"/>
      <c r="F7" s="289"/>
      <c r="G7" s="289"/>
      <c r="H7" s="289"/>
      <c r="I7" s="289"/>
      <c r="J7" s="289"/>
    </row>
    <row r="8" spans="2:10" ht="12.75">
      <c r="B8" s="289"/>
      <c r="C8" s="289"/>
      <c r="D8" s="289"/>
      <c r="E8" s="289"/>
      <c r="F8" s="289"/>
      <c r="G8" s="289"/>
      <c r="H8" s="289"/>
      <c r="I8" s="289"/>
      <c r="J8" s="289"/>
    </row>
    <row r="9" spans="2:10" ht="12.75">
      <c r="B9" s="289"/>
      <c r="C9" s="289"/>
      <c r="D9" s="289"/>
      <c r="E9" s="289"/>
      <c r="F9" s="289"/>
      <c r="G9" s="289"/>
      <c r="H9" s="289"/>
      <c r="I9" s="289"/>
      <c r="J9" s="289"/>
    </row>
    <row r="10" spans="2:10" ht="12.75">
      <c r="B10" s="289"/>
      <c r="C10" s="289"/>
      <c r="D10" s="289"/>
      <c r="E10" s="289"/>
      <c r="F10" s="289"/>
      <c r="G10" s="289"/>
      <c r="H10" s="289"/>
      <c r="I10" s="289"/>
      <c r="J10" s="289"/>
    </row>
    <row r="11" spans="2:10" ht="12.75">
      <c r="B11" s="289"/>
      <c r="C11" s="289"/>
      <c r="D11" s="289"/>
      <c r="E11" s="289"/>
      <c r="F11" s="289"/>
      <c r="G11" s="289"/>
      <c r="H11" s="289"/>
      <c r="I11" s="289"/>
      <c r="J11" s="289"/>
    </row>
    <row r="12" spans="2:10" ht="15" customHeight="1">
      <c r="B12" s="289"/>
      <c r="C12" s="289"/>
      <c r="D12" s="289"/>
      <c r="E12" s="289"/>
      <c r="F12" s="289"/>
      <c r="G12" s="289"/>
      <c r="H12" s="289"/>
      <c r="I12" s="289"/>
      <c r="J12" s="289"/>
    </row>
    <row r="13" spans="2:10" ht="28.5" customHeight="1">
      <c r="B13" s="313"/>
      <c r="C13" s="314"/>
      <c r="D13" s="314"/>
      <c r="E13" s="314"/>
      <c r="F13" s="314"/>
      <c r="G13" s="314"/>
      <c r="H13" s="314"/>
      <c r="I13" s="314"/>
      <c r="J13" s="314"/>
    </row>
    <row r="14" spans="2:14" ht="12.75">
      <c r="B14" s="304" t="s">
        <v>191</v>
      </c>
      <c r="C14" s="305"/>
      <c r="D14" s="305"/>
      <c r="E14" s="305"/>
      <c r="F14" s="305"/>
      <c r="G14" s="305"/>
      <c r="H14" s="305"/>
      <c r="I14" s="305"/>
      <c r="J14" s="305"/>
      <c r="K14" s="305"/>
      <c r="L14" s="305"/>
      <c r="M14" s="305"/>
      <c r="N14" s="306"/>
    </row>
    <row r="15" spans="2:14" ht="12.75">
      <c r="B15" s="307"/>
      <c r="C15" s="308"/>
      <c r="D15" s="308"/>
      <c r="E15" s="308"/>
      <c r="F15" s="308"/>
      <c r="G15" s="308"/>
      <c r="H15" s="308"/>
      <c r="I15" s="308"/>
      <c r="J15" s="308"/>
      <c r="K15" s="308"/>
      <c r="L15" s="308"/>
      <c r="M15" s="308"/>
      <c r="N15" s="309"/>
    </row>
    <row r="16" spans="2:14" ht="12.75">
      <c r="B16" s="307"/>
      <c r="C16" s="308"/>
      <c r="D16" s="308"/>
      <c r="E16" s="308"/>
      <c r="F16" s="308"/>
      <c r="G16" s="308"/>
      <c r="H16" s="308"/>
      <c r="I16" s="308"/>
      <c r="J16" s="308"/>
      <c r="K16" s="308"/>
      <c r="L16" s="308"/>
      <c r="M16" s="308"/>
      <c r="N16" s="309"/>
    </row>
    <row r="17" spans="2:14" ht="12.75">
      <c r="B17" s="307"/>
      <c r="C17" s="308"/>
      <c r="D17" s="308"/>
      <c r="E17" s="308"/>
      <c r="F17" s="308"/>
      <c r="G17" s="308"/>
      <c r="H17" s="308"/>
      <c r="I17" s="308"/>
      <c r="J17" s="308"/>
      <c r="K17" s="308"/>
      <c r="L17" s="308"/>
      <c r="M17" s="308"/>
      <c r="N17" s="309"/>
    </row>
    <row r="18" spans="2:14" ht="12.75">
      <c r="B18" s="307"/>
      <c r="C18" s="308"/>
      <c r="D18" s="308"/>
      <c r="E18" s="308"/>
      <c r="F18" s="308"/>
      <c r="G18" s="308"/>
      <c r="H18" s="308"/>
      <c r="I18" s="308"/>
      <c r="J18" s="308"/>
      <c r="K18" s="308"/>
      <c r="L18" s="308"/>
      <c r="M18" s="308"/>
      <c r="N18" s="309"/>
    </row>
    <row r="19" spans="2:14" ht="12.75">
      <c r="B19" s="307"/>
      <c r="C19" s="308"/>
      <c r="D19" s="308"/>
      <c r="E19" s="308"/>
      <c r="F19" s="308"/>
      <c r="G19" s="308"/>
      <c r="H19" s="308"/>
      <c r="I19" s="308"/>
      <c r="J19" s="308"/>
      <c r="K19" s="308"/>
      <c r="L19" s="308"/>
      <c r="M19" s="308"/>
      <c r="N19" s="309"/>
    </row>
    <row r="20" spans="2:14" ht="12.75">
      <c r="B20" s="310"/>
      <c r="C20" s="311"/>
      <c r="D20" s="311"/>
      <c r="E20" s="311"/>
      <c r="F20" s="311"/>
      <c r="G20" s="311"/>
      <c r="H20" s="311"/>
      <c r="I20" s="311"/>
      <c r="J20" s="311"/>
      <c r="K20" s="311"/>
      <c r="L20" s="311"/>
      <c r="M20" s="311"/>
      <c r="N20" s="312"/>
    </row>
    <row r="21" spans="2:10" ht="15" customHeight="1">
      <c r="B21" s="291"/>
      <c r="C21" s="291"/>
      <c r="D21" s="291"/>
      <c r="E21" s="291"/>
      <c r="F21" s="291"/>
      <c r="G21" s="291"/>
      <c r="H21" s="291"/>
      <c r="I21" s="291"/>
      <c r="J21" s="291"/>
    </row>
    <row r="22" ht="27.75" customHeight="1"/>
    <row r="23" spans="2:14" ht="12.75">
      <c r="B23" s="304" t="s">
        <v>192</v>
      </c>
      <c r="C23" s="305"/>
      <c r="D23" s="305"/>
      <c r="E23" s="305"/>
      <c r="F23" s="305"/>
      <c r="G23" s="305"/>
      <c r="H23" s="305"/>
      <c r="I23" s="305"/>
      <c r="J23" s="305"/>
      <c r="K23" s="305"/>
      <c r="L23" s="305"/>
      <c r="M23" s="305"/>
      <c r="N23" s="306"/>
    </row>
    <row r="24" spans="2:14" ht="12.75">
      <c r="B24" s="307"/>
      <c r="C24" s="308"/>
      <c r="D24" s="308"/>
      <c r="E24" s="308"/>
      <c r="F24" s="308"/>
      <c r="G24" s="308"/>
      <c r="H24" s="308"/>
      <c r="I24" s="308"/>
      <c r="J24" s="308"/>
      <c r="K24" s="308"/>
      <c r="L24" s="308"/>
      <c r="M24" s="308"/>
      <c r="N24" s="309"/>
    </row>
    <row r="25" spans="2:14" ht="12.75">
      <c r="B25" s="307"/>
      <c r="C25" s="308"/>
      <c r="D25" s="308"/>
      <c r="E25" s="308"/>
      <c r="F25" s="308"/>
      <c r="G25" s="308"/>
      <c r="H25" s="308"/>
      <c r="I25" s="308"/>
      <c r="J25" s="308"/>
      <c r="K25" s="308"/>
      <c r="L25" s="308"/>
      <c r="M25" s="308"/>
      <c r="N25" s="309"/>
    </row>
    <row r="26" spans="2:14" ht="12.75">
      <c r="B26" s="307"/>
      <c r="C26" s="308"/>
      <c r="D26" s="308"/>
      <c r="E26" s="308"/>
      <c r="F26" s="308"/>
      <c r="G26" s="308"/>
      <c r="H26" s="308"/>
      <c r="I26" s="308"/>
      <c r="J26" s="308"/>
      <c r="K26" s="308"/>
      <c r="L26" s="308"/>
      <c r="M26" s="308"/>
      <c r="N26" s="309"/>
    </row>
    <row r="27" spans="2:14" ht="12.75">
      <c r="B27" s="307"/>
      <c r="C27" s="308"/>
      <c r="D27" s="308"/>
      <c r="E27" s="308"/>
      <c r="F27" s="308"/>
      <c r="G27" s="308"/>
      <c r="H27" s="308"/>
      <c r="I27" s="308"/>
      <c r="J27" s="308"/>
      <c r="K27" s="308"/>
      <c r="L27" s="308"/>
      <c r="M27" s="308"/>
      <c r="N27" s="309"/>
    </row>
    <row r="28" spans="2:14" ht="12.75">
      <c r="B28" s="307"/>
      <c r="C28" s="308"/>
      <c r="D28" s="308"/>
      <c r="E28" s="308"/>
      <c r="F28" s="308"/>
      <c r="G28" s="308"/>
      <c r="H28" s="308"/>
      <c r="I28" s="308"/>
      <c r="J28" s="308"/>
      <c r="K28" s="308"/>
      <c r="L28" s="308"/>
      <c r="M28" s="308"/>
      <c r="N28" s="309"/>
    </row>
    <row r="29" spans="2:14" ht="12.75">
      <c r="B29" s="310"/>
      <c r="C29" s="311"/>
      <c r="D29" s="311"/>
      <c r="E29" s="311"/>
      <c r="F29" s="311"/>
      <c r="G29" s="311"/>
      <c r="H29" s="311"/>
      <c r="I29" s="311"/>
      <c r="J29" s="311"/>
      <c r="K29" s="311"/>
      <c r="L29" s="311"/>
      <c r="M29" s="311"/>
      <c r="N29" s="312"/>
    </row>
    <row r="30" spans="2:10" ht="15" customHeight="1">
      <c r="B30" s="289"/>
      <c r="C30" s="289"/>
      <c r="D30" s="289"/>
      <c r="E30" s="289"/>
      <c r="F30" s="289"/>
      <c r="G30" s="289"/>
      <c r="H30" s="289"/>
      <c r="I30" s="289"/>
      <c r="J30" s="289"/>
    </row>
    <row r="31" ht="30.75" customHeight="1"/>
    <row r="32" spans="2:14" ht="12.75">
      <c r="B32" s="304" t="s">
        <v>193</v>
      </c>
      <c r="C32" s="305"/>
      <c r="D32" s="305"/>
      <c r="E32" s="305"/>
      <c r="F32" s="305"/>
      <c r="G32" s="305"/>
      <c r="H32" s="305"/>
      <c r="I32" s="305"/>
      <c r="J32" s="305"/>
      <c r="K32" s="305"/>
      <c r="L32" s="305"/>
      <c r="M32" s="305"/>
      <c r="N32" s="306"/>
    </row>
    <row r="33" spans="2:14" ht="12.75">
      <c r="B33" s="307"/>
      <c r="C33" s="308"/>
      <c r="D33" s="308"/>
      <c r="E33" s="308"/>
      <c r="F33" s="308"/>
      <c r="G33" s="308"/>
      <c r="H33" s="308"/>
      <c r="I33" s="308"/>
      <c r="J33" s="308"/>
      <c r="K33" s="308"/>
      <c r="L33" s="308"/>
      <c r="M33" s="308"/>
      <c r="N33" s="309"/>
    </row>
    <row r="34" spans="2:14" ht="12.75">
      <c r="B34" s="307"/>
      <c r="C34" s="308"/>
      <c r="D34" s="308"/>
      <c r="E34" s="308"/>
      <c r="F34" s="308"/>
      <c r="G34" s="308"/>
      <c r="H34" s="308"/>
      <c r="I34" s="308"/>
      <c r="J34" s="308"/>
      <c r="K34" s="308"/>
      <c r="L34" s="308"/>
      <c r="M34" s="308"/>
      <c r="N34" s="309"/>
    </row>
    <row r="35" spans="2:14" ht="12.75">
      <c r="B35" s="307"/>
      <c r="C35" s="308"/>
      <c r="D35" s="308"/>
      <c r="E35" s="308"/>
      <c r="F35" s="308"/>
      <c r="G35" s="308"/>
      <c r="H35" s="308"/>
      <c r="I35" s="308"/>
      <c r="J35" s="308"/>
      <c r="K35" s="308"/>
      <c r="L35" s="308"/>
      <c r="M35" s="308"/>
      <c r="N35" s="309"/>
    </row>
    <row r="36" spans="2:14" ht="12.75">
      <c r="B36" s="307"/>
      <c r="C36" s="308"/>
      <c r="D36" s="308"/>
      <c r="E36" s="308"/>
      <c r="F36" s="308"/>
      <c r="G36" s="308"/>
      <c r="H36" s="308"/>
      <c r="I36" s="308"/>
      <c r="J36" s="308"/>
      <c r="K36" s="308"/>
      <c r="L36" s="308"/>
      <c r="M36" s="308"/>
      <c r="N36" s="309"/>
    </row>
    <row r="37" spans="2:14" ht="12.75">
      <c r="B37" s="307"/>
      <c r="C37" s="308"/>
      <c r="D37" s="308"/>
      <c r="E37" s="308"/>
      <c r="F37" s="308"/>
      <c r="G37" s="308"/>
      <c r="H37" s="308"/>
      <c r="I37" s="308"/>
      <c r="J37" s="308"/>
      <c r="K37" s="308"/>
      <c r="L37" s="308"/>
      <c r="M37" s="308"/>
      <c r="N37" s="309"/>
    </row>
    <row r="38" spans="2:14" ht="12.75">
      <c r="B38" s="310"/>
      <c r="C38" s="311"/>
      <c r="D38" s="311"/>
      <c r="E38" s="311"/>
      <c r="F38" s="311"/>
      <c r="G38" s="311"/>
      <c r="H38" s="311"/>
      <c r="I38" s="311"/>
      <c r="J38" s="311"/>
      <c r="K38" s="311"/>
      <c r="L38" s="311"/>
      <c r="M38" s="311"/>
      <c r="N38" s="312"/>
    </row>
  </sheetData>
  <sheetProtection selectLockedCells="1"/>
  <mergeCells count="4">
    <mergeCell ref="B13:J13"/>
    <mergeCell ref="B14:N20"/>
    <mergeCell ref="B23:N29"/>
    <mergeCell ref="B32:N38"/>
  </mergeCells>
  <printOptions/>
  <pageMargins left="0.75" right="0.75" top="1" bottom="1" header="0.5" footer="0.5"/>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sheetPr codeName="Sheet3">
    <tabColor indexed="26"/>
  </sheetPr>
  <dimension ref="A3:AH55"/>
  <sheetViews>
    <sheetView showGridLines="0" zoomScale="115" zoomScaleNormal="115" zoomScalePageLayoutView="0" workbookViewId="0" topLeftCell="A4">
      <selection activeCell="F17" sqref="F17:H18"/>
    </sheetView>
  </sheetViews>
  <sheetFormatPr defaultColWidth="9.140625" defaultRowHeight="12.75"/>
  <cols>
    <col min="1" max="1" width="9.140625" style="1" customWidth="1"/>
    <col min="2" max="2" width="14.57421875" style="1" customWidth="1"/>
    <col min="3" max="3" width="10.57421875" style="1" customWidth="1"/>
    <col min="4" max="4" width="8.8515625" style="1" customWidth="1"/>
    <col min="5" max="5" width="3.00390625" style="1" customWidth="1"/>
    <col min="6" max="7" width="9.140625" style="1" customWidth="1"/>
    <col min="8" max="8" width="10.00390625" style="1" customWidth="1"/>
    <col min="9" max="9" width="3.421875" style="1" customWidth="1"/>
    <col min="10" max="10" width="13.421875" style="1" customWidth="1"/>
    <col min="11" max="11" width="1.7109375" style="1" customWidth="1"/>
    <col min="12" max="12" width="13.140625" style="1" customWidth="1"/>
    <col min="13" max="13" width="2.00390625" style="1" customWidth="1"/>
    <col min="14" max="15" width="10.7109375" style="1" customWidth="1"/>
    <col min="16" max="16" width="9.7109375" style="1" customWidth="1"/>
    <col min="17" max="17" width="3.140625" style="1" customWidth="1"/>
    <col min="18" max="19" width="9.140625" style="1" customWidth="1"/>
    <col min="20" max="20" width="12.57421875" style="1" customWidth="1"/>
    <col min="21" max="16384" width="9.140625" style="1" customWidth="1"/>
  </cols>
  <sheetData>
    <row r="1" ht="23.25" customHeight="1"/>
    <row r="2" ht="11.25" customHeight="1"/>
    <row r="3" ht="12" customHeight="1">
      <c r="B3" s="57"/>
    </row>
    <row r="4" spans="2:16" ht="12.75">
      <c r="B4" s="19"/>
      <c r="C4" s="19"/>
      <c r="D4" s="19"/>
      <c r="E4" s="19"/>
      <c r="F4" s="19"/>
      <c r="G4" s="19"/>
      <c r="H4" s="19"/>
      <c r="I4" s="19"/>
      <c r="J4" s="19"/>
      <c r="K4" s="19"/>
      <c r="L4" s="19"/>
      <c r="M4" s="19"/>
      <c r="N4" s="19"/>
      <c r="O4" s="19"/>
      <c r="P4" s="19"/>
    </row>
    <row r="5" spans="2:16" ht="12.75">
      <c r="B5" s="19"/>
      <c r="C5" s="19"/>
      <c r="D5" s="19"/>
      <c r="E5" s="19"/>
      <c r="F5" s="19"/>
      <c r="G5" s="19"/>
      <c r="H5" s="19"/>
      <c r="I5" s="19"/>
      <c r="J5" s="19"/>
      <c r="K5" s="19"/>
      <c r="L5" s="19"/>
      <c r="M5" s="19"/>
      <c r="N5" s="19"/>
      <c r="O5" s="19"/>
      <c r="P5" s="19"/>
    </row>
    <row r="6" spans="2:16" ht="12.75">
      <c r="B6" s="19"/>
      <c r="C6" s="19"/>
      <c r="D6" s="19"/>
      <c r="E6" s="19"/>
      <c r="F6" s="19"/>
      <c r="G6" s="19"/>
      <c r="H6" s="19"/>
      <c r="I6" s="19"/>
      <c r="J6" s="19"/>
      <c r="K6" s="19"/>
      <c r="L6" s="19"/>
      <c r="M6" s="19"/>
      <c r="N6" s="19"/>
      <c r="O6" s="19"/>
      <c r="P6" s="19"/>
    </row>
    <row r="7" spans="2:16" ht="12.75">
      <c r="B7" s="19"/>
      <c r="C7" s="19"/>
      <c r="D7" s="19"/>
      <c r="E7" s="19"/>
      <c r="F7" s="19"/>
      <c r="G7" s="19"/>
      <c r="H7" s="19"/>
      <c r="I7" s="19"/>
      <c r="J7" s="19"/>
      <c r="K7" s="19"/>
      <c r="L7" s="19"/>
      <c r="M7" s="19"/>
      <c r="N7" s="19"/>
      <c r="O7" s="19"/>
      <c r="P7" s="19"/>
    </row>
    <row r="8" spans="2:16" ht="12.75">
      <c r="B8" s="20"/>
      <c r="C8" s="20"/>
      <c r="D8" s="20"/>
      <c r="E8" s="20"/>
      <c r="F8" s="20"/>
      <c r="G8" s="20"/>
      <c r="H8" s="20"/>
      <c r="I8" s="20"/>
      <c r="J8" s="20"/>
      <c r="K8" s="20"/>
      <c r="L8" s="20"/>
      <c r="M8" s="20"/>
      <c r="N8" s="20"/>
      <c r="O8" s="20"/>
      <c r="P8" s="20"/>
    </row>
    <row r="9" spans="2:16" ht="12.75">
      <c r="B9" s="20"/>
      <c r="C9" s="20"/>
      <c r="D9" s="20"/>
      <c r="E9" s="20"/>
      <c r="F9" s="20"/>
      <c r="G9" s="20"/>
      <c r="H9" s="20"/>
      <c r="I9" s="20"/>
      <c r="J9" s="20"/>
      <c r="K9" s="20"/>
      <c r="L9" s="20"/>
      <c r="M9" s="20"/>
      <c r="N9" s="20"/>
      <c r="O9" s="20"/>
      <c r="P9" s="20"/>
    </row>
    <row r="10" spans="2:16" ht="12.75">
      <c r="B10" s="20"/>
      <c r="C10" s="20"/>
      <c r="D10" s="20"/>
      <c r="E10" s="20"/>
      <c r="F10" s="20"/>
      <c r="G10" s="20"/>
      <c r="H10" s="20"/>
      <c r="I10" s="20"/>
      <c r="J10" s="20"/>
      <c r="K10" s="20"/>
      <c r="L10" s="20"/>
      <c r="M10" s="20"/>
      <c r="N10" s="20"/>
      <c r="O10" s="20"/>
      <c r="P10" s="20"/>
    </row>
    <row r="11" spans="2:20" ht="12" customHeight="1">
      <c r="B11" s="6"/>
      <c r="C11" s="6"/>
      <c r="D11" s="6"/>
      <c r="E11" s="6"/>
      <c r="F11" s="6"/>
      <c r="G11" s="6"/>
      <c r="H11" s="6"/>
      <c r="I11" s="6"/>
      <c r="J11" s="6"/>
      <c r="K11" s="6"/>
      <c r="L11" s="6"/>
      <c r="M11" s="6"/>
      <c r="N11" s="6"/>
      <c r="O11" s="6"/>
      <c r="P11" s="6"/>
      <c r="Q11" s="6"/>
      <c r="R11" s="6"/>
      <c r="S11" s="6"/>
      <c r="T11" s="6"/>
    </row>
    <row r="12" spans="2:6" ht="14.25">
      <c r="B12" s="107" t="s">
        <v>96</v>
      </c>
      <c r="C12" s="341" t="s">
        <v>200</v>
      </c>
      <c r="D12" s="342"/>
      <c r="E12" s="342"/>
      <c r="F12" s="343"/>
    </row>
    <row r="13" spans="2:16" ht="45">
      <c r="B13" s="3"/>
      <c r="C13" s="80"/>
      <c r="D13" s="80"/>
      <c r="E13" s="80"/>
      <c r="F13" s="78"/>
      <c r="J13" s="315" t="s">
        <v>167</v>
      </c>
      <c r="K13" s="79"/>
      <c r="L13" s="315" t="s">
        <v>168</v>
      </c>
      <c r="M13" s="79"/>
      <c r="N13" s="315" t="s">
        <v>169</v>
      </c>
      <c r="O13" s="328"/>
      <c r="P13" s="328"/>
    </row>
    <row r="14" spans="3:16" ht="12.75" customHeight="1">
      <c r="C14" s="4"/>
      <c r="J14" s="316"/>
      <c r="K14" s="77"/>
      <c r="L14" s="315"/>
      <c r="M14" s="79"/>
      <c r="N14" s="315"/>
      <c r="O14" s="328"/>
      <c r="P14" s="328"/>
    </row>
    <row r="15" spans="2:19" ht="12.75">
      <c r="B15" s="81" t="s">
        <v>97</v>
      </c>
      <c r="C15" s="5"/>
      <c r="D15" s="5"/>
      <c r="E15" s="5"/>
      <c r="F15" s="344" t="s">
        <v>166</v>
      </c>
      <c r="G15" s="344"/>
      <c r="H15" s="344"/>
      <c r="J15" s="316"/>
      <c r="K15" s="77"/>
      <c r="L15" s="315"/>
      <c r="M15" s="79"/>
      <c r="N15" s="315"/>
      <c r="O15" s="328"/>
      <c r="P15" s="328"/>
      <c r="R15" s="356" t="s">
        <v>171</v>
      </c>
      <c r="S15" s="356"/>
    </row>
    <row r="16" spans="20:34" ht="12.75">
      <c r="T16" s="4"/>
      <c r="U16" s="4"/>
      <c r="V16" s="4"/>
      <c r="W16" s="4"/>
      <c r="X16" s="4"/>
      <c r="Y16" s="4"/>
      <c r="Z16" s="4"/>
      <c r="AA16" s="4"/>
      <c r="AB16" s="4"/>
      <c r="AC16" s="4"/>
      <c r="AD16" s="4"/>
      <c r="AE16" s="4"/>
      <c r="AF16" s="4"/>
      <c r="AG16" s="4"/>
      <c r="AH16" s="4"/>
    </row>
    <row r="17" spans="1:20" ht="57">
      <c r="A17" s="2" t="s">
        <v>1</v>
      </c>
      <c r="B17" s="345" t="s">
        <v>194</v>
      </c>
      <c r="C17" s="346"/>
      <c r="D17" s="347"/>
      <c r="E17" s="296"/>
      <c r="F17" s="345" t="s">
        <v>199</v>
      </c>
      <c r="G17" s="351"/>
      <c r="H17" s="352"/>
      <c r="N17" s="317"/>
      <c r="O17" s="318"/>
      <c r="P17" s="319"/>
      <c r="R17" s="317"/>
      <c r="S17" s="318"/>
      <c r="T17" s="319"/>
    </row>
    <row r="18" spans="1:20" ht="14.25">
      <c r="A18" s="2"/>
      <c r="B18" s="348"/>
      <c r="C18" s="349"/>
      <c r="D18" s="350"/>
      <c r="E18" s="296"/>
      <c r="F18" s="353"/>
      <c r="G18" s="354"/>
      <c r="H18" s="355"/>
      <c r="N18" s="320"/>
      <c r="O18" s="321"/>
      <c r="P18" s="322"/>
      <c r="R18" s="325"/>
      <c r="S18" s="326"/>
      <c r="T18" s="327"/>
    </row>
    <row r="19" spans="2:8" ht="14.25">
      <c r="B19" s="296"/>
      <c r="C19" s="296"/>
      <c r="D19" s="296"/>
      <c r="E19" s="296"/>
      <c r="F19" s="296"/>
      <c r="G19" s="296"/>
      <c r="H19" s="296"/>
    </row>
    <row r="20" spans="1:20" ht="99.75">
      <c r="A20" s="2" t="s">
        <v>2</v>
      </c>
      <c r="B20" s="345" t="s">
        <v>195</v>
      </c>
      <c r="C20" s="346"/>
      <c r="D20" s="347"/>
      <c r="E20" s="296"/>
      <c r="F20" s="345" t="s">
        <v>198</v>
      </c>
      <c r="G20" s="351"/>
      <c r="H20" s="352"/>
      <c r="N20" s="317" t="s">
        <v>201</v>
      </c>
      <c r="O20" s="318"/>
      <c r="P20" s="319"/>
      <c r="R20" s="330" t="s">
        <v>202</v>
      </c>
      <c r="S20" s="331"/>
      <c r="T20" s="332"/>
    </row>
    <row r="21" spans="1:20" ht="14.25">
      <c r="A21" s="2"/>
      <c r="B21" s="348"/>
      <c r="C21" s="349"/>
      <c r="D21" s="350"/>
      <c r="E21" s="296"/>
      <c r="F21" s="353"/>
      <c r="G21" s="354"/>
      <c r="H21" s="355"/>
      <c r="N21" s="320"/>
      <c r="O21" s="321"/>
      <c r="P21" s="322"/>
      <c r="R21" s="333"/>
      <c r="S21" s="334"/>
      <c r="T21" s="335"/>
    </row>
    <row r="22" spans="2:8" ht="14.25">
      <c r="B22" s="296"/>
      <c r="C22" s="296"/>
      <c r="D22" s="296"/>
      <c r="E22" s="296"/>
      <c r="F22" s="296"/>
      <c r="G22" s="296"/>
      <c r="H22" s="296"/>
    </row>
    <row r="23" spans="1:20" ht="71.25">
      <c r="A23" s="2" t="s">
        <v>3</v>
      </c>
      <c r="B23" s="345" t="s">
        <v>196</v>
      </c>
      <c r="C23" s="346"/>
      <c r="D23" s="347"/>
      <c r="E23" s="296"/>
      <c r="F23" s="345" t="s">
        <v>197</v>
      </c>
      <c r="G23" s="346"/>
      <c r="H23" s="347"/>
      <c r="N23" s="317"/>
      <c r="O23" s="318"/>
      <c r="P23" s="319"/>
      <c r="R23" s="317"/>
      <c r="S23" s="318"/>
      <c r="T23" s="319"/>
    </row>
    <row r="24" spans="1:20" ht="14.25">
      <c r="A24" s="2"/>
      <c r="B24" s="348"/>
      <c r="C24" s="349"/>
      <c r="D24" s="350"/>
      <c r="E24" s="296"/>
      <c r="F24" s="348"/>
      <c r="G24" s="349"/>
      <c r="H24" s="350"/>
      <c r="N24" s="320"/>
      <c r="O24" s="321"/>
      <c r="P24" s="322"/>
      <c r="R24" s="325"/>
      <c r="S24" s="326"/>
      <c r="T24" s="327"/>
    </row>
    <row r="25" ht="18.75" customHeight="1"/>
    <row r="26" spans="2:20" ht="12.75">
      <c r="B26" s="6"/>
      <c r="C26" s="6"/>
      <c r="D26" s="6"/>
      <c r="E26" s="6"/>
      <c r="F26" s="6"/>
      <c r="G26" s="6"/>
      <c r="H26" s="6"/>
      <c r="I26" s="6"/>
      <c r="J26" s="6"/>
      <c r="K26" s="6"/>
      <c r="L26" s="6"/>
      <c r="M26" s="6"/>
      <c r="N26" s="6"/>
      <c r="O26" s="6"/>
      <c r="P26" s="6"/>
      <c r="Q26" s="6"/>
      <c r="R26" s="6"/>
      <c r="S26" s="6"/>
      <c r="T26" s="6"/>
    </row>
    <row r="27" spans="2:6" ht="14.25">
      <c r="B27" s="107" t="s">
        <v>98</v>
      </c>
      <c r="C27" s="341"/>
      <c r="D27" s="342"/>
      <c r="E27" s="342"/>
      <c r="F27" s="343"/>
    </row>
    <row r="28" spans="2:16" ht="52.5">
      <c r="B28" s="8"/>
      <c r="C28" s="80"/>
      <c r="D28" s="80"/>
      <c r="E28" s="80"/>
      <c r="F28" s="83"/>
      <c r="G28" s="8"/>
      <c r="J28" s="315" t="s">
        <v>167</v>
      </c>
      <c r="L28" s="315" t="s">
        <v>168</v>
      </c>
      <c r="M28" s="79"/>
      <c r="N28" s="315" t="s">
        <v>170</v>
      </c>
      <c r="O28" s="328"/>
      <c r="P28" s="329"/>
    </row>
    <row r="29" spans="3:16" ht="12.75">
      <c r="C29" s="4"/>
      <c r="J29" s="316"/>
      <c r="L29" s="315"/>
      <c r="M29" s="79"/>
      <c r="N29" s="315"/>
      <c r="O29" s="328"/>
      <c r="P29" s="329"/>
    </row>
    <row r="30" spans="2:19" ht="12.75">
      <c r="B30" s="81" t="s">
        <v>97</v>
      </c>
      <c r="C30" s="5"/>
      <c r="D30" s="5"/>
      <c r="E30" s="5"/>
      <c r="F30" s="344" t="s">
        <v>166</v>
      </c>
      <c r="G30" s="344"/>
      <c r="H30" s="344"/>
      <c r="J30" s="316"/>
      <c r="L30" s="315"/>
      <c r="M30" s="79"/>
      <c r="N30" s="315"/>
      <c r="O30" s="328"/>
      <c r="P30" s="329"/>
      <c r="R30" s="356" t="s">
        <v>100</v>
      </c>
      <c r="S30" s="356"/>
    </row>
    <row r="31" ht="12.75"/>
    <row r="32" spans="1:20" ht="12.75" customHeight="1">
      <c r="A32" s="2" t="s">
        <v>1</v>
      </c>
      <c r="B32" s="317"/>
      <c r="C32" s="323"/>
      <c r="D32" s="324"/>
      <c r="F32" s="317"/>
      <c r="G32" s="336"/>
      <c r="H32" s="337"/>
      <c r="N32" s="317"/>
      <c r="O32" s="318"/>
      <c r="P32" s="319"/>
      <c r="R32" s="317"/>
      <c r="S32" s="318"/>
      <c r="T32" s="319"/>
    </row>
    <row r="33" spans="1:20" ht="12.75">
      <c r="A33" s="2"/>
      <c r="B33" s="325"/>
      <c r="C33" s="326"/>
      <c r="D33" s="327"/>
      <c r="F33" s="338"/>
      <c r="G33" s="339"/>
      <c r="H33" s="340"/>
      <c r="N33" s="320"/>
      <c r="O33" s="321"/>
      <c r="P33" s="322"/>
      <c r="R33" s="325"/>
      <c r="S33" s="326"/>
      <c r="T33" s="327"/>
    </row>
    <row r="34" ht="12.75"/>
    <row r="35" spans="1:20" ht="12.75">
      <c r="A35" s="2" t="s">
        <v>2</v>
      </c>
      <c r="B35" s="317"/>
      <c r="C35" s="336"/>
      <c r="D35" s="337"/>
      <c r="F35" s="317"/>
      <c r="G35" s="336"/>
      <c r="H35" s="337"/>
      <c r="N35" s="317"/>
      <c r="O35" s="318"/>
      <c r="P35" s="319"/>
      <c r="R35" s="317"/>
      <c r="S35" s="318"/>
      <c r="T35" s="319"/>
    </row>
    <row r="36" spans="1:20" ht="12.75">
      <c r="A36" s="2"/>
      <c r="B36" s="338"/>
      <c r="C36" s="339"/>
      <c r="D36" s="340"/>
      <c r="F36" s="338"/>
      <c r="G36" s="339"/>
      <c r="H36" s="340"/>
      <c r="N36" s="320"/>
      <c r="O36" s="321"/>
      <c r="P36" s="322"/>
      <c r="R36" s="325"/>
      <c r="S36" s="326"/>
      <c r="T36" s="327"/>
    </row>
    <row r="37" ht="12.75"/>
    <row r="38" spans="1:20" ht="12.75">
      <c r="A38" s="2" t="s">
        <v>3</v>
      </c>
      <c r="B38" s="317"/>
      <c r="C38" s="336"/>
      <c r="D38" s="337"/>
      <c r="F38" s="317"/>
      <c r="G38" s="323"/>
      <c r="H38" s="324"/>
      <c r="N38" s="317"/>
      <c r="O38" s="318"/>
      <c r="P38" s="319"/>
      <c r="R38" s="317"/>
      <c r="S38" s="318"/>
      <c r="T38" s="319"/>
    </row>
    <row r="39" spans="1:20" ht="12.75">
      <c r="A39" s="2"/>
      <c r="B39" s="338"/>
      <c r="C39" s="339"/>
      <c r="D39" s="340"/>
      <c r="F39" s="325"/>
      <c r="G39" s="326"/>
      <c r="H39" s="327"/>
      <c r="N39" s="320"/>
      <c r="O39" s="321"/>
      <c r="P39" s="322"/>
      <c r="R39" s="325"/>
      <c r="S39" s="326"/>
      <c r="T39" s="327"/>
    </row>
    <row r="40" spans="18:20" ht="21" customHeight="1">
      <c r="R40" s="72"/>
      <c r="S40" s="72"/>
      <c r="T40" s="72"/>
    </row>
    <row r="41" spans="2:20" ht="12.75">
      <c r="B41" s="6"/>
      <c r="C41" s="6"/>
      <c r="D41" s="6"/>
      <c r="E41" s="6"/>
      <c r="F41" s="6"/>
      <c r="G41" s="6"/>
      <c r="H41" s="6"/>
      <c r="I41" s="6"/>
      <c r="J41" s="6"/>
      <c r="K41" s="6"/>
      <c r="L41" s="6"/>
      <c r="M41" s="6"/>
      <c r="N41" s="6"/>
      <c r="O41" s="6"/>
      <c r="P41" s="6"/>
      <c r="Q41" s="6"/>
      <c r="R41" s="6"/>
      <c r="S41" s="6"/>
      <c r="T41" s="6"/>
    </row>
    <row r="42" spans="2:6" ht="14.25">
      <c r="B42" s="107" t="s">
        <v>99</v>
      </c>
      <c r="C42" s="341"/>
      <c r="D42" s="342"/>
      <c r="E42" s="342"/>
      <c r="F42" s="343"/>
    </row>
    <row r="43" spans="2:16" ht="52.5">
      <c r="B43" s="8"/>
      <c r="C43" s="80"/>
      <c r="D43" s="80"/>
      <c r="E43" s="80"/>
      <c r="F43" s="83"/>
      <c r="J43" s="315" t="s">
        <v>167</v>
      </c>
      <c r="L43" s="315" t="s">
        <v>168</v>
      </c>
      <c r="M43" s="79"/>
      <c r="N43" s="315" t="s">
        <v>170</v>
      </c>
      <c r="O43" s="328"/>
      <c r="P43" s="329"/>
    </row>
    <row r="44" spans="3:16" ht="12.75">
      <c r="C44" s="4"/>
      <c r="J44" s="316"/>
      <c r="L44" s="315"/>
      <c r="M44" s="79"/>
      <c r="N44" s="315"/>
      <c r="O44" s="328"/>
      <c r="P44" s="329"/>
    </row>
    <row r="45" spans="2:19" ht="12.75">
      <c r="B45" s="81" t="s">
        <v>97</v>
      </c>
      <c r="C45" s="5"/>
      <c r="D45" s="5"/>
      <c r="E45" s="5"/>
      <c r="F45" s="344" t="s">
        <v>166</v>
      </c>
      <c r="G45" s="344"/>
      <c r="H45" s="344"/>
      <c r="J45" s="316"/>
      <c r="L45" s="315"/>
      <c r="M45" s="79"/>
      <c r="N45" s="315"/>
      <c r="O45" s="328"/>
      <c r="P45" s="329"/>
      <c r="R45" s="356" t="s">
        <v>100</v>
      </c>
      <c r="S45" s="356"/>
    </row>
    <row r="46" ht="12.75"/>
    <row r="47" spans="1:20" ht="12.75" customHeight="1">
      <c r="A47" s="2" t="s">
        <v>1</v>
      </c>
      <c r="B47" s="317"/>
      <c r="C47" s="323"/>
      <c r="D47" s="324"/>
      <c r="F47" s="317"/>
      <c r="G47" s="336"/>
      <c r="H47" s="337"/>
      <c r="N47" s="317"/>
      <c r="O47" s="323"/>
      <c r="P47" s="324"/>
      <c r="R47" s="317"/>
      <c r="S47" s="318"/>
      <c r="T47" s="319"/>
    </row>
    <row r="48" spans="1:20" ht="12.75">
      <c r="A48" s="2"/>
      <c r="B48" s="325"/>
      <c r="C48" s="326"/>
      <c r="D48" s="327"/>
      <c r="F48" s="338"/>
      <c r="G48" s="339"/>
      <c r="H48" s="340"/>
      <c r="N48" s="325"/>
      <c r="O48" s="326"/>
      <c r="P48" s="327"/>
      <c r="R48" s="325"/>
      <c r="S48" s="326"/>
      <c r="T48" s="327"/>
    </row>
    <row r="49" ht="12.75"/>
    <row r="50" spans="1:20" ht="12.75">
      <c r="A50" s="2" t="s">
        <v>2</v>
      </c>
      <c r="B50" s="317"/>
      <c r="C50" s="336"/>
      <c r="D50" s="337"/>
      <c r="E50" s="7"/>
      <c r="F50" s="317"/>
      <c r="G50" s="336"/>
      <c r="H50" s="337"/>
      <c r="N50" s="317"/>
      <c r="O50" s="318"/>
      <c r="P50" s="319"/>
      <c r="R50" s="317"/>
      <c r="S50" s="318"/>
      <c r="T50" s="319"/>
    </row>
    <row r="51" spans="1:20" ht="12.75">
      <c r="A51" s="2"/>
      <c r="B51" s="338"/>
      <c r="C51" s="339"/>
      <c r="D51" s="340"/>
      <c r="E51" s="7"/>
      <c r="F51" s="338"/>
      <c r="G51" s="339"/>
      <c r="H51" s="340"/>
      <c r="N51" s="320"/>
      <c r="O51" s="321"/>
      <c r="P51" s="322"/>
      <c r="R51" s="325"/>
      <c r="S51" s="326"/>
      <c r="T51" s="327"/>
    </row>
    <row r="52" ht="12.75">
      <c r="F52" s="8"/>
    </row>
    <row r="53" spans="1:20" ht="12.75">
      <c r="A53" s="2" t="s">
        <v>3</v>
      </c>
      <c r="B53" s="317"/>
      <c r="C53" s="336"/>
      <c r="D53" s="337"/>
      <c r="F53" s="317"/>
      <c r="G53" s="336"/>
      <c r="H53" s="337"/>
      <c r="N53" s="317"/>
      <c r="O53" s="323"/>
      <c r="P53" s="324"/>
      <c r="R53" s="317"/>
      <c r="S53" s="318"/>
      <c r="T53" s="319"/>
    </row>
    <row r="54" spans="1:20" ht="12.75">
      <c r="A54" s="2"/>
      <c r="B54" s="338"/>
      <c r="C54" s="339"/>
      <c r="D54" s="340"/>
      <c r="F54" s="338"/>
      <c r="G54" s="339"/>
      <c r="H54" s="340"/>
      <c r="N54" s="325"/>
      <c r="O54" s="326"/>
      <c r="P54" s="327"/>
      <c r="R54" s="325"/>
      <c r="S54" s="326"/>
      <c r="T54" s="327"/>
    </row>
    <row r="55" spans="1:6" ht="12.75">
      <c r="A55" s="2"/>
      <c r="F55" s="7"/>
    </row>
    <row r="56" ht="12.75"/>
    <row r="57" ht="12.75"/>
    <row r="58" ht="12.75"/>
    <row r="59" ht="12.75"/>
    <row r="60" ht="12.75"/>
    <row r="61" ht="12.75"/>
  </sheetData>
  <sheetProtection selectLockedCells="1"/>
  <mergeCells count="54">
    <mergeCell ref="R15:S15"/>
    <mergeCell ref="F30:H30"/>
    <mergeCell ref="F45:H45"/>
    <mergeCell ref="R45:S45"/>
    <mergeCell ref="R30:S30"/>
    <mergeCell ref="F38:H39"/>
    <mergeCell ref="F20:H21"/>
    <mergeCell ref="C42:F42"/>
    <mergeCell ref="J13:J15"/>
    <mergeCell ref="N17:P18"/>
    <mergeCell ref="B23:D24"/>
    <mergeCell ref="F23:H24"/>
    <mergeCell ref="B17:D18"/>
    <mergeCell ref="J43:J45"/>
    <mergeCell ref="R17:T18"/>
    <mergeCell ref="F17:H18"/>
    <mergeCell ref="B20:D21"/>
    <mergeCell ref="B35:D36"/>
    <mergeCell ref="F32:H33"/>
    <mergeCell ref="F35:H36"/>
    <mergeCell ref="B53:D54"/>
    <mergeCell ref="F50:H51"/>
    <mergeCell ref="F53:H54"/>
    <mergeCell ref="B38:D39"/>
    <mergeCell ref="B47:D48"/>
    <mergeCell ref="C12:F12"/>
    <mergeCell ref="C27:F27"/>
    <mergeCell ref="B32:D33"/>
    <mergeCell ref="B50:D51"/>
    <mergeCell ref="F15:H15"/>
    <mergeCell ref="F47:H48"/>
    <mergeCell ref="R47:T48"/>
    <mergeCell ref="N47:P48"/>
    <mergeCell ref="L43:L45"/>
    <mergeCell ref="N32:P33"/>
    <mergeCell ref="N35:P36"/>
    <mergeCell ref="N38:P39"/>
    <mergeCell ref="R20:T21"/>
    <mergeCell ref="R23:T24"/>
    <mergeCell ref="R32:T33"/>
    <mergeCell ref="R35:T36"/>
    <mergeCell ref="R38:T39"/>
    <mergeCell ref="R53:T54"/>
    <mergeCell ref="R50:T51"/>
    <mergeCell ref="J28:J30"/>
    <mergeCell ref="L28:L30"/>
    <mergeCell ref="L13:L15"/>
    <mergeCell ref="N50:P51"/>
    <mergeCell ref="N53:P54"/>
    <mergeCell ref="N13:P15"/>
    <mergeCell ref="N28:P30"/>
    <mergeCell ref="N43:P45"/>
    <mergeCell ref="N20:P21"/>
    <mergeCell ref="N23:P24"/>
  </mergeCells>
  <printOptions/>
  <pageMargins left="0.75" right="0.75" top="1" bottom="1" header="0.5" footer="0.5"/>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sheetPr codeName="Sheet17"/>
  <dimension ref="A1:E26"/>
  <sheetViews>
    <sheetView zoomScalePageLayoutView="0" workbookViewId="0" topLeftCell="A1">
      <selection activeCell="A2" sqref="A2"/>
    </sheetView>
  </sheetViews>
  <sheetFormatPr defaultColWidth="9.140625" defaultRowHeight="12.75"/>
  <cols>
    <col min="2" max="2" width="34.8515625" style="0" customWidth="1"/>
    <col min="3" max="3" width="16.57421875" style="0" customWidth="1"/>
  </cols>
  <sheetData>
    <row r="1" ht="12.75">
      <c r="A1" t="s">
        <v>163</v>
      </c>
    </row>
    <row r="2" ht="12.75">
      <c r="A2" t="s">
        <v>164</v>
      </c>
    </row>
    <row r="4" spans="1:5" ht="12.75">
      <c r="A4" s="75" t="s">
        <v>73</v>
      </c>
      <c r="B4" s="75"/>
      <c r="C4" s="75"/>
      <c r="D4" s="75"/>
      <c r="E4" s="75"/>
    </row>
    <row r="5" spans="1:2" ht="12.75">
      <c r="A5" t="s">
        <v>163</v>
      </c>
      <c r="B5" t="s">
        <v>163</v>
      </c>
    </row>
    <row r="6" spans="1:2" ht="12.75">
      <c r="A6" t="s">
        <v>163</v>
      </c>
      <c r="B6" t="s">
        <v>164</v>
      </c>
    </row>
    <row r="7" spans="1:2" ht="12.75">
      <c r="A7" t="s">
        <v>163</v>
      </c>
      <c r="B7" t="s">
        <v>163</v>
      </c>
    </row>
    <row r="8" spans="1:2" ht="12.75">
      <c r="A8" t="s">
        <v>163</v>
      </c>
      <c r="B8" t="s">
        <v>164</v>
      </c>
    </row>
    <row r="9" spans="1:2" ht="12.75">
      <c r="A9" t="s">
        <v>163</v>
      </c>
      <c r="B9" t="s">
        <v>163</v>
      </c>
    </row>
    <row r="10" spans="1:2" ht="12.75">
      <c r="A10" t="s">
        <v>163</v>
      </c>
      <c r="B10" t="s">
        <v>164</v>
      </c>
    </row>
    <row r="11" spans="1:2" ht="12.75">
      <c r="A11" t="s">
        <v>163</v>
      </c>
      <c r="B11" t="s">
        <v>163</v>
      </c>
    </row>
    <row r="12" spans="1:2" ht="12.75">
      <c r="A12" t="s">
        <v>163</v>
      </c>
      <c r="B12" t="s">
        <v>163</v>
      </c>
    </row>
    <row r="13" spans="1:2" ht="12.75">
      <c r="A13" t="s">
        <v>163</v>
      </c>
      <c r="B13" t="s">
        <v>163</v>
      </c>
    </row>
    <row r="17" ht="12.75">
      <c r="A17" s="75" t="s">
        <v>0</v>
      </c>
    </row>
    <row r="18" spans="1:2" ht="12.75">
      <c r="A18">
        <v>1.1</v>
      </c>
      <c r="B18" t="str">
        <f>IF((LEN(T('Actuais Riscos Climáticos'!N17))=0),T('Actuais Riscos Climáticos'!F17),T('Actuais Riscos Climáticos'!N17))</f>
        <v>Trabalhos eventuais</v>
      </c>
    </row>
    <row r="19" spans="1:2" ht="12.75">
      <c r="A19">
        <v>1.2</v>
      </c>
      <c r="B19" t="str">
        <f>IF((LEN(T('Actuais Riscos Climáticos'!N20))=0),T('Actuais Riscos Climáticos'!F20),T('Actuais Riscos Climáticos'!N20))</f>
        <v>Diversificação de rendimentos</v>
      </c>
    </row>
    <row r="20" spans="1:2" ht="12.75">
      <c r="A20">
        <v>1.3</v>
      </c>
      <c r="B20" t="str">
        <f>IF((LEN(T('Actuais Riscos Climáticos'!N23))=0),T('Actuais Riscos Climáticos'!F23),T('Actuais Riscos Climáticos'!N23))</f>
        <v>Uso de medicina tradicional</v>
      </c>
    </row>
    <row r="21" spans="1:2" ht="12.75">
      <c r="A21">
        <v>2.1</v>
      </c>
      <c r="B21">
        <f>IF((LEN(T('Actuais Riscos Climáticos'!N32))=0),T('Actuais Riscos Climáticos'!F32),T('Actuais Riscos Climáticos'!N32))</f>
      </c>
    </row>
    <row r="22" spans="1:2" ht="12.75">
      <c r="A22">
        <v>2.2</v>
      </c>
      <c r="B22">
        <f>IF((LEN(T('Actuais Riscos Climáticos'!N35))=0),T('Actuais Riscos Climáticos'!F35),T('Actuais Riscos Climáticos'!N35))</f>
      </c>
    </row>
    <row r="23" spans="1:2" ht="12.75">
      <c r="A23">
        <v>2.3</v>
      </c>
      <c r="B23">
        <f>IF((LEN(T('Actuais Riscos Climáticos'!N38))=0),T('Actuais Riscos Climáticos'!F38),T('Actuais Riscos Climáticos'!N38))</f>
      </c>
    </row>
    <row r="24" spans="1:2" ht="12.75">
      <c r="A24">
        <v>3.1</v>
      </c>
      <c r="B24">
        <f>IF((LEN(T('Actuais Riscos Climáticos'!N47))=0),T('Actuais Riscos Climáticos'!F47),T('Actuais Riscos Climáticos'!N47))</f>
      </c>
    </row>
    <row r="25" spans="1:2" ht="12.75">
      <c r="A25">
        <v>3.2</v>
      </c>
      <c r="B25">
        <f>IF((LEN(T('Actuais Riscos Climáticos'!N50))=0),T('Actuais Riscos Climáticos'!F50),T('Actuais Riscos Climáticos'!N50))</f>
      </c>
    </row>
    <row r="26" spans="1:2" ht="12.75">
      <c r="A26">
        <v>3.3</v>
      </c>
      <c r="B26">
        <f>IF((LEN(T('Actuais Riscos Climáticos'!N53))=0),T('Actuais Riscos Climáticos'!F53),T('Actuais Riscos Climáticos'!N53))</f>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11">
    <tabColor indexed="27"/>
  </sheetPr>
  <dimension ref="B3:M59"/>
  <sheetViews>
    <sheetView showGridLines="0" zoomScalePageLayoutView="0" workbookViewId="0" topLeftCell="A4">
      <selection activeCell="B36" sqref="B36:E36"/>
    </sheetView>
  </sheetViews>
  <sheetFormatPr defaultColWidth="9.140625" defaultRowHeight="12.75"/>
  <cols>
    <col min="2" max="5" width="9.140625" style="1" customWidth="1"/>
    <col min="6" max="6" width="6.8515625" style="0" customWidth="1"/>
    <col min="12" max="12" width="4.140625" style="0" customWidth="1"/>
  </cols>
  <sheetData>
    <row r="1" ht="12.75"/>
    <row r="2" ht="16.5" customHeight="1"/>
    <row r="3" spans="2:4" ht="20.25" customHeight="1">
      <c r="B3" s="57"/>
      <c r="C3" s="57"/>
      <c r="D3" s="57"/>
    </row>
    <row r="4" ht="12.75"/>
    <row r="5" ht="12.75"/>
    <row r="6" spans="2:13" ht="12.75">
      <c r="B6" s="357" t="s">
        <v>101</v>
      </c>
      <c r="C6" s="357"/>
      <c r="D6" s="357"/>
      <c r="E6" s="5"/>
      <c r="G6" s="76" t="s">
        <v>102</v>
      </c>
      <c r="M6" s="76" t="s">
        <v>72</v>
      </c>
    </row>
    <row r="7" ht="12.75"/>
    <row r="8" spans="2:5" ht="12.75">
      <c r="B8" s="358" t="s">
        <v>204</v>
      </c>
      <c r="C8" s="359"/>
      <c r="D8" s="359"/>
      <c r="E8" s="360"/>
    </row>
    <row r="9" ht="12.75">
      <c r="H9" s="56"/>
    </row>
    <row r="10" spans="2:5" ht="12.75">
      <c r="B10" s="358" t="s">
        <v>205</v>
      </c>
      <c r="C10" s="359"/>
      <c r="D10" s="359"/>
      <c r="E10" s="360"/>
    </row>
    <row r="11" ht="12.75"/>
    <row r="12" spans="2:5" ht="12.75">
      <c r="B12" s="358" t="s">
        <v>206</v>
      </c>
      <c r="C12" s="359"/>
      <c r="D12" s="359"/>
      <c r="E12" s="360"/>
    </row>
    <row r="13" spans="2:5" ht="12.75">
      <c r="B13" s="4"/>
      <c r="C13" s="4"/>
      <c r="D13" s="4"/>
      <c r="E13" s="4"/>
    </row>
    <row r="14" spans="2:5" ht="12.75">
      <c r="B14" s="4"/>
      <c r="C14" s="4"/>
      <c r="D14" s="4"/>
      <c r="E14" s="4"/>
    </row>
    <row r="15" spans="2:5" ht="12.75">
      <c r="B15" s="357" t="s">
        <v>103</v>
      </c>
      <c r="C15" s="357"/>
      <c r="D15" s="357"/>
      <c r="E15" s="5"/>
    </row>
    <row r="16" ht="12.75"/>
    <row r="17" spans="2:5" ht="12.75">
      <c r="B17" s="358" t="s">
        <v>207</v>
      </c>
      <c r="C17" s="359"/>
      <c r="D17" s="359"/>
      <c r="E17" s="360"/>
    </row>
    <row r="18" ht="12.75"/>
    <row r="19" spans="2:5" ht="12.75">
      <c r="B19" s="358" t="s">
        <v>208</v>
      </c>
      <c r="C19" s="359"/>
      <c r="D19" s="359"/>
      <c r="E19" s="360"/>
    </row>
    <row r="20" ht="12.75"/>
    <row r="21" spans="2:5" ht="12.75">
      <c r="B21" s="358" t="s">
        <v>209</v>
      </c>
      <c r="C21" s="359"/>
      <c r="D21" s="359"/>
      <c r="E21" s="360"/>
    </row>
    <row r="22" ht="12.75"/>
    <row r="23" ht="12.75"/>
    <row r="24" ht="16.5" customHeight="1"/>
    <row r="25" spans="2:5" ht="16.5" customHeight="1">
      <c r="B25" s="357" t="s">
        <v>104</v>
      </c>
      <c r="C25" s="357"/>
      <c r="D25" s="357"/>
      <c r="E25" s="5"/>
    </row>
    <row r="26" ht="12.75"/>
    <row r="27" spans="2:5" ht="12.75">
      <c r="B27" s="358" t="s">
        <v>210</v>
      </c>
      <c r="C27" s="359"/>
      <c r="D27" s="359"/>
      <c r="E27" s="360"/>
    </row>
    <row r="28" ht="12.75"/>
    <row r="29" spans="2:5" ht="12.75">
      <c r="B29" s="358" t="s">
        <v>211</v>
      </c>
      <c r="C29" s="359"/>
      <c r="D29" s="359"/>
      <c r="E29" s="360"/>
    </row>
    <row r="30" ht="12.75"/>
    <row r="31" spans="2:5" ht="12.75">
      <c r="B31" s="358"/>
      <c r="C31" s="359"/>
      <c r="D31" s="359"/>
      <c r="E31" s="360"/>
    </row>
    <row r="32" ht="12.75"/>
    <row r="33" ht="12.75"/>
    <row r="34" spans="2:5" ht="12.75">
      <c r="B34" s="357" t="s">
        <v>105</v>
      </c>
      <c r="C34" s="357"/>
      <c r="D34" s="357"/>
      <c r="E34" s="5"/>
    </row>
    <row r="35" ht="12.75"/>
    <row r="36" spans="2:5" ht="12.75">
      <c r="B36" s="358" t="s">
        <v>216</v>
      </c>
      <c r="C36" s="359"/>
      <c r="D36" s="359"/>
      <c r="E36" s="360"/>
    </row>
    <row r="37" ht="12.75"/>
    <row r="38" spans="2:5" ht="12.75">
      <c r="B38" s="358"/>
      <c r="C38" s="359"/>
      <c r="D38" s="359"/>
      <c r="E38" s="360"/>
    </row>
    <row r="39" ht="12.75">
      <c r="D39" s="8"/>
    </row>
    <row r="40" spans="2:5" ht="12.75">
      <c r="B40" s="358"/>
      <c r="C40" s="359"/>
      <c r="D40" s="359"/>
      <c r="E40" s="360"/>
    </row>
    <row r="41" ht="12.75"/>
    <row r="42" ht="12.75"/>
    <row r="43" spans="2:5" ht="18" customHeight="1">
      <c r="B43" s="357" t="s">
        <v>106</v>
      </c>
      <c r="C43" s="357"/>
      <c r="D43" s="357"/>
      <c r="E43" s="5"/>
    </row>
    <row r="44" ht="12.75"/>
    <row r="45" spans="2:5" ht="12.75">
      <c r="B45" s="358"/>
      <c r="C45" s="359"/>
      <c r="D45" s="359"/>
      <c r="E45" s="360"/>
    </row>
    <row r="46" ht="12.75">
      <c r="B46" s="8"/>
    </row>
    <row r="47" spans="2:5" ht="12.75">
      <c r="B47" s="358"/>
      <c r="C47" s="359"/>
      <c r="D47" s="359"/>
      <c r="E47" s="360"/>
    </row>
    <row r="48" ht="12.75"/>
    <row r="49" spans="2:5" ht="12.75">
      <c r="B49" s="358"/>
      <c r="C49" s="359"/>
      <c r="D49" s="359"/>
      <c r="E49" s="360"/>
    </row>
    <row r="50" ht="12.75">
      <c r="B50" s="8"/>
    </row>
    <row r="51" spans="2:5" ht="12.75">
      <c r="B51" s="5"/>
      <c r="C51" s="5"/>
      <c r="D51" s="5"/>
      <c r="E51" s="5"/>
    </row>
    <row r="59" spans="2:5" ht="12.75">
      <c r="B59" s="5"/>
      <c r="C59" s="5"/>
      <c r="D59" s="5"/>
      <c r="E59" s="5"/>
    </row>
  </sheetData>
  <sheetProtection selectLockedCells="1"/>
  <mergeCells count="20">
    <mergeCell ref="B12:E12"/>
    <mergeCell ref="B17:E17"/>
    <mergeCell ref="B45:E45"/>
    <mergeCell ref="B47:E47"/>
    <mergeCell ref="B49:E49"/>
    <mergeCell ref="B31:E31"/>
    <mergeCell ref="B36:E36"/>
    <mergeCell ref="B38:E38"/>
    <mergeCell ref="B40:E40"/>
    <mergeCell ref="B43:D43"/>
    <mergeCell ref="B6:D6"/>
    <mergeCell ref="B15:D15"/>
    <mergeCell ref="B25:D25"/>
    <mergeCell ref="B34:D34"/>
    <mergeCell ref="B19:E19"/>
    <mergeCell ref="B21:E21"/>
    <mergeCell ref="B27:E27"/>
    <mergeCell ref="B29:E29"/>
    <mergeCell ref="B8:E8"/>
    <mergeCell ref="B10:E10"/>
  </mergeCells>
  <printOptions/>
  <pageMargins left="0.75" right="0.75" top="1" bottom="1" header="0.5" footer="0.5"/>
  <pageSetup horizontalDpi="600" verticalDpi="600" orientation="portrait" r:id="rId4"/>
  <drawing r:id="rId3"/>
  <legacyDrawing r:id="rId2"/>
</worksheet>
</file>

<file path=xl/worksheets/sheet8.xml><?xml version="1.0" encoding="utf-8"?>
<worksheet xmlns="http://schemas.openxmlformats.org/spreadsheetml/2006/main" xmlns:r="http://schemas.openxmlformats.org/officeDocument/2006/relationships">
  <sheetPr codeName="Sheet4">
    <tabColor indexed="42"/>
  </sheetPr>
  <dimension ref="B7:P76"/>
  <sheetViews>
    <sheetView showGridLines="0" zoomScale="115" zoomScaleNormal="115" zoomScalePageLayoutView="0" workbookViewId="0" topLeftCell="A1">
      <pane ySplit="7" topLeftCell="A29" activePane="bottomLeft" state="frozen"/>
      <selection pane="topLeft" activeCell="M12" sqref="M12:O13"/>
      <selection pane="bottomLeft" activeCell="I34" sqref="I34"/>
    </sheetView>
  </sheetViews>
  <sheetFormatPr defaultColWidth="9.140625" defaultRowHeight="12.75"/>
  <cols>
    <col min="1" max="8" width="9.421875" style="1" customWidth="1"/>
    <col min="9" max="9" width="8.8515625" style="1" customWidth="1"/>
    <col min="10" max="10" width="4.421875" style="1" customWidth="1"/>
    <col min="11" max="11" width="9.421875" style="1" customWidth="1"/>
    <col min="12" max="12" width="8.421875" style="1" customWidth="1"/>
    <col min="13" max="13" width="4.421875" style="1" customWidth="1"/>
    <col min="14" max="14" width="10.421875" style="1" customWidth="1"/>
    <col min="15" max="15" width="7.8515625" style="1" customWidth="1"/>
    <col min="16" max="16" width="9.421875" style="1" customWidth="1"/>
    <col min="17" max="16384" width="9.140625" style="1" customWidth="1"/>
  </cols>
  <sheetData>
    <row r="1" ht="12.75"/>
    <row r="2" ht="21.75" customHeight="1"/>
    <row r="3" ht="63" customHeight="1"/>
    <row r="5" ht="12.75"/>
    <row r="6" ht="12.75"/>
    <row r="7" spans="8:15" s="5" customFormat="1" ht="24.75" customHeight="1">
      <c r="H7" s="376" t="str">
        <f>IF(ISBLANK('Actuais Riscos Climáticos'!C12),"(não há perigo #1)",T('Actuais Riscos Climáticos'!C12))</f>
        <v>Seca</v>
      </c>
      <c r="I7" s="376"/>
      <c r="J7" s="1"/>
      <c r="K7" s="376" t="str">
        <f>IF(ISBLANK('Actuais Riscos Climáticos'!C27),"(não há perigo #2)",T('Actuais Riscos Climáticos'!C27))</f>
        <v>(não há perigo #2)</v>
      </c>
      <c r="L7" s="376"/>
      <c r="M7" s="1"/>
      <c r="N7" s="376" t="str">
        <f>IF(ISBLANK('Actuais Riscos Climáticos'!C42),"(não há perigo #3)",T('Actuais Riscos Climáticos'!C42))</f>
        <v>(não há perigo #3)</v>
      </c>
      <c r="O7" s="376"/>
    </row>
    <row r="8" spans="2:15" s="5" customFormat="1" ht="20.25" customHeight="1">
      <c r="B8" s="5" t="s">
        <v>101</v>
      </c>
      <c r="F8" s="61"/>
      <c r="G8" s="61"/>
      <c r="H8" s="73"/>
      <c r="I8" s="73"/>
      <c r="J8" s="1"/>
      <c r="K8" s="73"/>
      <c r="L8" s="73"/>
      <c r="M8" s="1"/>
      <c r="N8" s="73"/>
      <c r="O8" s="92"/>
    </row>
    <row r="9" spans="6:15" ht="12.75">
      <c r="F9" s="8"/>
      <c r="G9" s="8"/>
      <c r="L9" s="8"/>
      <c r="M9" s="8"/>
      <c r="O9" s="8"/>
    </row>
    <row r="10" spans="2:16" ht="12.75">
      <c r="B10" s="361" t="str">
        <f>T('Recursos de Subsistência'!B8)</f>
        <v>Águas superficiais</v>
      </c>
      <c r="C10" s="362"/>
      <c r="D10" s="362"/>
      <c r="E10" s="363"/>
      <c r="F10" s="8"/>
      <c r="G10" s="8"/>
      <c r="H10" s="11">
        <v>5</v>
      </c>
      <c r="K10" s="12"/>
      <c r="L10" s="8"/>
      <c r="M10" s="8"/>
      <c r="N10" s="12"/>
      <c r="O10" s="8"/>
      <c r="P10" s="66" t="str">
        <f>IF(OR(H10&gt;3,K10&gt;3,N10&gt;3),"*","")</f>
        <v>*</v>
      </c>
    </row>
    <row r="11" spans="6:15" ht="12.75">
      <c r="F11" s="8"/>
      <c r="G11" s="8"/>
      <c r="L11" s="8"/>
      <c r="M11" s="8"/>
      <c r="O11" s="8"/>
    </row>
    <row r="12" spans="2:16" ht="13.5" customHeight="1">
      <c r="B12" s="361" t="str">
        <f>T('Recursos de Subsistência'!B10)</f>
        <v>Terreno para agricultura</v>
      </c>
      <c r="C12" s="362"/>
      <c r="D12" s="362"/>
      <c r="E12" s="363"/>
      <c r="F12" s="87"/>
      <c r="G12" s="87"/>
      <c r="H12" s="82">
        <v>4</v>
      </c>
      <c r="K12" s="12"/>
      <c r="L12" s="8"/>
      <c r="M12" s="87"/>
      <c r="N12" s="82"/>
      <c r="O12" s="87"/>
      <c r="P12" s="66" t="str">
        <f>IF(OR(H12&gt;3,K12&gt;3,N12&gt;3),"*","")</f>
        <v>*</v>
      </c>
    </row>
    <row r="13" spans="6:15" ht="12.75">
      <c r="F13" s="87"/>
      <c r="G13" s="87"/>
      <c r="H13" s="87"/>
      <c r="L13" s="8"/>
      <c r="M13" s="87"/>
      <c r="N13" s="87"/>
      <c r="O13" s="87"/>
    </row>
    <row r="14" spans="2:16" ht="12.75">
      <c r="B14" s="373" t="str">
        <f>T('Recursos de Subsistência'!B12)</f>
        <v>Árvores</v>
      </c>
      <c r="C14" s="374"/>
      <c r="D14" s="374"/>
      <c r="E14" s="375"/>
      <c r="F14" s="8"/>
      <c r="G14" s="8"/>
      <c r="H14" s="12">
        <v>3</v>
      </c>
      <c r="K14" s="12"/>
      <c r="L14" s="8"/>
      <c r="M14" s="8"/>
      <c r="N14" s="12"/>
      <c r="O14" s="8"/>
      <c r="P14" s="66">
        <f>IF(OR(H14&gt;3,K14&gt;3,N14&gt;3),"*","")</f>
      </c>
    </row>
    <row r="15" spans="2:15" ht="12.75">
      <c r="B15" s="4"/>
      <c r="C15" s="4"/>
      <c r="D15" s="4"/>
      <c r="E15" s="4"/>
      <c r="F15" s="84"/>
      <c r="G15" s="87"/>
      <c r="H15" s="84"/>
      <c r="I15" s="18"/>
      <c r="J15" s="18"/>
      <c r="K15" s="18"/>
      <c r="L15" s="18"/>
      <c r="M15" s="84"/>
      <c r="N15" s="84"/>
      <c r="O15" s="84"/>
    </row>
    <row r="16" spans="2:15" s="5" customFormat="1" ht="12.75">
      <c r="B16" s="5" t="s">
        <v>103</v>
      </c>
      <c r="F16" s="88"/>
      <c r="G16" s="84"/>
      <c r="H16" s="85"/>
      <c r="I16" s="86"/>
      <c r="J16" s="8"/>
      <c r="K16" s="86"/>
      <c r="L16" s="86"/>
      <c r="M16" s="87"/>
      <c r="N16" s="85"/>
      <c r="O16" s="85"/>
    </row>
    <row r="17" spans="6:15" ht="12.75">
      <c r="F17" s="8"/>
      <c r="G17" s="8"/>
      <c r="H17" s="8"/>
      <c r="I17" s="8"/>
      <c r="J17" s="8"/>
      <c r="K17" s="8"/>
      <c r="L17" s="8"/>
      <c r="M17" s="8"/>
      <c r="N17" s="8"/>
      <c r="O17" s="8"/>
    </row>
    <row r="18" spans="2:16" ht="12.75">
      <c r="B18" s="361" t="str">
        <f>T('Recursos de Subsistência'!B17)</f>
        <v>Bicicletas</v>
      </c>
      <c r="C18" s="362"/>
      <c r="D18" s="362"/>
      <c r="E18" s="363"/>
      <c r="F18" s="87"/>
      <c r="G18" s="87"/>
      <c r="H18" s="82">
        <v>2</v>
      </c>
      <c r="K18" s="12"/>
      <c r="L18" s="8"/>
      <c r="M18" s="87"/>
      <c r="N18" s="82"/>
      <c r="O18" s="87"/>
      <c r="P18" s="66">
        <f>IF(OR(H18&gt;3,K18&gt;3,N18&gt;3),"*","")</f>
      </c>
    </row>
    <row r="19" spans="6:15" ht="12.75">
      <c r="F19" s="87"/>
      <c r="G19" s="87"/>
      <c r="H19" s="87"/>
      <c r="I19" s="8"/>
      <c r="J19" s="8"/>
      <c r="K19" s="8"/>
      <c r="L19" s="8"/>
      <c r="M19" s="87"/>
      <c r="N19" s="87"/>
      <c r="O19" s="87"/>
    </row>
    <row r="20" spans="2:16" ht="12.75">
      <c r="B20" s="361" t="str">
        <f>T('Recursos de Subsistência'!B19)</f>
        <v>Infra-estruturas de irrigação</v>
      </c>
      <c r="C20" s="362"/>
      <c r="D20" s="362"/>
      <c r="E20" s="363"/>
      <c r="F20" s="8"/>
      <c r="G20" s="8"/>
      <c r="H20" s="12">
        <v>4</v>
      </c>
      <c r="K20" s="12"/>
      <c r="L20" s="8"/>
      <c r="M20" s="8"/>
      <c r="N20" s="12"/>
      <c r="O20" s="8"/>
      <c r="P20" s="66" t="str">
        <f>IF(OR(H20&gt;3,K20&gt;3,N20&gt;3),"*","")</f>
        <v>*</v>
      </c>
    </row>
    <row r="21" spans="6:15" ht="12.75">
      <c r="F21" s="8"/>
      <c r="G21" s="8"/>
      <c r="K21" s="13"/>
      <c r="L21" s="18"/>
      <c r="M21" s="8"/>
      <c r="N21" s="8"/>
      <c r="O21" s="8"/>
    </row>
    <row r="22" spans="2:16" ht="12.75">
      <c r="B22" s="361" t="str">
        <f>T('Recursos de Subsistência'!B21)</f>
        <v>Estradas</v>
      </c>
      <c r="C22" s="362"/>
      <c r="D22" s="362"/>
      <c r="E22" s="363"/>
      <c r="F22" s="8"/>
      <c r="G22" s="8"/>
      <c r="H22" s="12">
        <v>2</v>
      </c>
      <c r="K22" s="12"/>
      <c r="L22" s="8"/>
      <c r="M22" s="8"/>
      <c r="N22" s="12"/>
      <c r="O22" s="8"/>
      <c r="P22" s="66">
        <f>IF(OR(H22&gt;3,K22&gt;3,N22&gt;3),"*","")</f>
      </c>
    </row>
    <row r="23" spans="6:15" ht="12.75">
      <c r="F23" s="8"/>
      <c r="G23" s="8"/>
      <c r="L23" s="8"/>
      <c r="M23" s="8"/>
      <c r="O23" s="8"/>
    </row>
    <row r="24" spans="2:15" s="5" customFormat="1" ht="12.75">
      <c r="B24" s="5" t="s">
        <v>104</v>
      </c>
      <c r="F24" s="61"/>
      <c r="G24" s="61"/>
      <c r="H24" s="9"/>
      <c r="I24" s="9"/>
      <c r="J24" s="1"/>
      <c r="K24" s="9"/>
      <c r="L24" s="86"/>
      <c r="M24" s="8"/>
      <c r="N24" s="9"/>
      <c r="O24" s="86"/>
    </row>
    <row r="25" spans="6:15" ht="12.75">
      <c r="F25" s="8"/>
      <c r="G25" s="8"/>
      <c r="L25" s="8"/>
      <c r="M25" s="8"/>
      <c r="O25" s="8"/>
    </row>
    <row r="26" spans="2:16" ht="12.75">
      <c r="B26" s="361" t="str">
        <f>T('Recursos de Subsistência'!B27)</f>
        <v>Numerário</v>
      </c>
      <c r="C26" s="362"/>
      <c r="D26" s="362"/>
      <c r="E26" s="363"/>
      <c r="F26" s="8"/>
      <c r="G26" s="8"/>
      <c r="H26" s="12">
        <v>3</v>
      </c>
      <c r="K26" s="12"/>
      <c r="L26" s="8"/>
      <c r="M26" s="8"/>
      <c r="N26" s="12"/>
      <c r="O26" s="8"/>
      <c r="P26" s="66">
        <f>IF(OR(H26&gt;3,K26&gt;3,N26&gt;3),"*","")</f>
      </c>
    </row>
    <row r="27" spans="6:15" ht="12.75">
      <c r="F27" s="87"/>
      <c r="G27" s="87"/>
      <c r="H27" s="87"/>
      <c r="I27" s="8"/>
      <c r="J27" s="8"/>
      <c r="K27" s="8"/>
      <c r="L27" s="8"/>
      <c r="M27" s="87"/>
      <c r="N27" s="87"/>
      <c r="O27" s="87"/>
    </row>
    <row r="28" spans="2:16" ht="12.75">
      <c r="B28" s="361" t="str">
        <f>T('Recursos de Subsistência'!B29)</f>
        <v>Jóias</v>
      </c>
      <c r="C28" s="362"/>
      <c r="D28" s="362"/>
      <c r="E28" s="363"/>
      <c r="F28" s="87"/>
      <c r="G28" s="87"/>
      <c r="H28" s="82">
        <v>0</v>
      </c>
      <c r="K28" s="12"/>
      <c r="L28" s="8"/>
      <c r="M28" s="87"/>
      <c r="N28" s="82"/>
      <c r="O28" s="87"/>
      <c r="P28" s="66">
        <f>IF(OR(H28&gt;3,K28&gt;3,N28&gt;3),"*","")</f>
      </c>
    </row>
    <row r="29" spans="6:15" ht="12.75">
      <c r="F29" s="8"/>
      <c r="G29" s="8"/>
      <c r="L29" s="8"/>
      <c r="M29" s="8"/>
      <c r="O29" s="8"/>
    </row>
    <row r="30" spans="2:16" ht="12.75">
      <c r="B30" s="361">
        <f>T('Recursos de Subsistência'!B31)</f>
      </c>
      <c r="C30" s="362"/>
      <c r="D30" s="362"/>
      <c r="E30" s="363"/>
      <c r="F30" s="87"/>
      <c r="G30" s="87"/>
      <c r="H30" s="82"/>
      <c r="K30" s="12"/>
      <c r="L30" s="8"/>
      <c r="M30" s="87"/>
      <c r="N30" s="82"/>
      <c r="O30" s="87"/>
      <c r="P30" s="66">
        <f>IF(OR(H30&gt;3,K30&gt;3,N30&gt;3),"*","")</f>
      </c>
    </row>
    <row r="31" spans="6:15" ht="12.75">
      <c r="F31" s="87"/>
      <c r="G31" s="87"/>
      <c r="H31" s="87"/>
      <c r="I31" s="8"/>
      <c r="J31" s="8"/>
      <c r="K31" s="8"/>
      <c r="L31" s="8"/>
      <c r="M31" s="87"/>
      <c r="N31" s="87"/>
      <c r="O31" s="87"/>
    </row>
    <row r="32" spans="2:15" s="5" customFormat="1" ht="12.75">
      <c r="B32" s="5" t="s">
        <v>105</v>
      </c>
      <c r="F32" s="61"/>
      <c r="G32" s="61"/>
      <c r="H32" s="86"/>
      <c r="I32" s="86"/>
      <c r="J32" s="8"/>
      <c r="K32" s="86"/>
      <c r="L32" s="86"/>
      <c r="M32" s="8"/>
      <c r="N32" s="86"/>
      <c r="O32" s="86"/>
    </row>
    <row r="33" spans="6:15" ht="12.75">
      <c r="F33" s="87"/>
      <c r="G33" s="87"/>
      <c r="H33" s="87"/>
      <c r="I33" s="8"/>
      <c r="J33" s="8"/>
      <c r="K33" s="8"/>
      <c r="L33" s="8"/>
      <c r="M33" s="87"/>
      <c r="N33" s="87"/>
      <c r="O33" s="87"/>
    </row>
    <row r="34" spans="2:16" ht="12.75">
      <c r="B34" s="361" t="s">
        <v>215</v>
      </c>
      <c r="C34" s="362"/>
      <c r="D34" s="362"/>
      <c r="E34" s="363"/>
      <c r="F34" s="87"/>
      <c r="G34" s="87"/>
      <c r="H34" s="82">
        <v>5</v>
      </c>
      <c r="K34" s="12"/>
      <c r="L34" s="8"/>
      <c r="M34" s="87"/>
      <c r="N34" s="82"/>
      <c r="O34" s="87"/>
      <c r="P34" s="66" t="str">
        <f>IF(OR(H34&gt;3,K34&gt;3,N34&gt;3),"*","")</f>
        <v>*</v>
      </c>
    </row>
    <row r="35" spans="6:15" ht="12.75">
      <c r="F35" s="8"/>
      <c r="G35" s="8"/>
      <c r="L35" s="8"/>
      <c r="M35" s="8"/>
      <c r="O35" s="8"/>
    </row>
    <row r="36" spans="2:16" ht="12.75">
      <c r="B36" s="361">
        <f>T('Recursos de Subsistência'!B38)</f>
      </c>
      <c r="C36" s="362"/>
      <c r="D36" s="362"/>
      <c r="E36" s="363"/>
      <c r="F36" s="8"/>
      <c r="G36" s="8"/>
      <c r="H36" s="12"/>
      <c r="K36" s="12"/>
      <c r="L36" s="8"/>
      <c r="M36" s="8"/>
      <c r="N36" s="12"/>
      <c r="O36" s="8"/>
      <c r="P36" s="66">
        <f>IF(OR(H36&gt;3,K36&gt;3,N36&gt;3),"*","")</f>
      </c>
    </row>
    <row r="37" spans="2:15" ht="12.75">
      <c r="B37" s="8"/>
      <c r="D37" s="8"/>
      <c r="F37" s="8"/>
      <c r="G37" s="8"/>
      <c r="L37" s="8"/>
      <c r="M37" s="8"/>
      <c r="O37" s="8"/>
    </row>
    <row r="38" spans="2:16" ht="12.75">
      <c r="B38" s="361">
        <f>T('Recursos de Subsistência'!B40)</f>
      </c>
      <c r="C38" s="362"/>
      <c r="D38" s="362"/>
      <c r="E38" s="363"/>
      <c r="F38" s="8"/>
      <c r="G38" s="8"/>
      <c r="H38" s="12"/>
      <c r="K38" s="12"/>
      <c r="L38" s="8"/>
      <c r="M38" s="8"/>
      <c r="N38" s="12"/>
      <c r="O38" s="8"/>
      <c r="P38" s="66">
        <f>IF(OR(H38&gt;3,K38&gt;3,N38&gt;3),"*","")</f>
      </c>
    </row>
    <row r="39" spans="6:15" ht="12.75">
      <c r="F39" s="8"/>
      <c r="G39" s="8"/>
      <c r="L39" s="8"/>
      <c r="M39" s="8"/>
      <c r="O39" s="8"/>
    </row>
    <row r="40" spans="2:15" s="5" customFormat="1" ht="12.75">
      <c r="B40" s="5" t="s">
        <v>106</v>
      </c>
      <c r="F40" s="61"/>
      <c r="G40" s="61"/>
      <c r="H40" s="9"/>
      <c r="I40" s="9"/>
      <c r="J40" s="1"/>
      <c r="K40" s="9"/>
      <c r="L40" s="86"/>
      <c r="M40" s="8"/>
      <c r="N40" s="9"/>
      <c r="O40" s="86"/>
    </row>
    <row r="41" spans="6:15" ht="12.75">
      <c r="F41" s="8"/>
      <c r="G41" s="8"/>
      <c r="L41" s="8"/>
      <c r="M41" s="8"/>
      <c r="O41" s="8"/>
    </row>
    <row r="42" spans="2:16" ht="12.75">
      <c r="B42" s="361"/>
      <c r="C42" s="362"/>
      <c r="D42" s="362"/>
      <c r="E42" s="363"/>
      <c r="F42" s="87"/>
      <c r="G42" s="87"/>
      <c r="H42" s="82"/>
      <c r="K42" s="12"/>
      <c r="L42" s="8"/>
      <c r="M42" s="87"/>
      <c r="N42" s="82"/>
      <c r="O42" s="87"/>
      <c r="P42" s="66">
        <f>IF(OR(H42&gt;3,K42&gt;3,N42&gt;3),"*","")</f>
      </c>
    </row>
    <row r="43" spans="3:15" ht="12.75">
      <c r="C43" s="7"/>
      <c r="F43" s="87"/>
      <c r="G43" s="87"/>
      <c r="H43" s="87"/>
      <c r="I43" s="8"/>
      <c r="J43" s="8"/>
      <c r="K43" s="8"/>
      <c r="L43" s="8"/>
      <c r="M43" s="87"/>
      <c r="N43" s="87"/>
      <c r="O43" s="87"/>
    </row>
    <row r="44" spans="2:16" ht="12.75">
      <c r="B44" s="361">
        <f>T('Recursos de Subsistência'!B47)</f>
      </c>
      <c r="C44" s="362"/>
      <c r="D44" s="362"/>
      <c r="E44" s="363"/>
      <c r="F44" s="8"/>
      <c r="G44" s="8"/>
      <c r="H44" s="12"/>
      <c r="K44" s="12"/>
      <c r="L44" s="8"/>
      <c r="M44" s="8"/>
      <c r="N44" s="12"/>
      <c r="O44" s="8"/>
      <c r="P44" s="66">
        <f>IF(OR(H44&gt;3,K44&gt;3,N44&gt;3),"*","")</f>
      </c>
    </row>
    <row r="45" spans="2:15" ht="12.75">
      <c r="B45" s="8"/>
      <c r="F45" s="87"/>
      <c r="G45" s="87"/>
      <c r="H45" s="87"/>
      <c r="I45" s="8"/>
      <c r="J45" s="8"/>
      <c r="K45" s="8"/>
      <c r="L45" s="8"/>
      <c r="M45" s="87"/>
      <c r="N45" s="87"/>
      <c r="O45" s="87"/>
    </row>
    <row r="46" spans="2:16" ht="12.75">
      <c r="B46" s="361">
        <f>T('Recursos de Subsistência'!B49)</f>
      </c>
      <c r="C46" s="362"/>
      <c r="D46" s="362"/>
      <c r="E46" s="363"/>
      <c r="F46" s="87"/>
      <c r="G46" s="87"/>
      <c r="H46" s="82"/>
      <c r="K46" s="12"/>
      <c r="L46" s="8"/>
      <c r="M46" s="87"/>
      <c r="N46" s="82"/>
      <c r="O46" s="87"/>
      <c r="P46" s="66">
        <f>IF(OR(H46&gt;3,K46&gt;3,N46&gt;3),"*","")</f>
      </c>
    </row>
    <row r="47" spans="6:16" ht="12.75">
      <c r="F47" s="8"/>
      <c r="G47" s="8"/>
      <c r="H47" s="8"/>
      <c r="I47" s="8"/>
      <c r="J47" s="8"/>
      <c r="K47" s="8"/>
      <c r="L47" s="8"/>
      <c r="M47" s="8"/>
      <c r="N47" s="8"/>
      <c r="O47" s="8"/>
      <c r="P47" s="8"/>
    </row>
    <row r="48" spans="2:16" s="5" customFormat="1" ht="12.75">
      <c r="B48" s="61"/>
      <c r="C48" s="61"/>
      <c r="D48" s="61"/>
      <c r="E48" s="61"/>
      <c r="F48" s="88"/>
      <c r="G48" s="88"/>
      <c r="H48" s="89"/>
      <c r="I48" s="90"/>
      <c r="J48" s="61"/>
      <c r="K48" s="90"/>
      <c r="L48" s="90"/>
      <c r="M48" s="88"/>
      <c r="N48" s="91"/>
      <c r="O48" s="91"/>
      <c r="P48" s="61"/>
    </row>
    <row r="49" spans="2:16" s="5" customFormat="1" ht="12.75">
      <c r="B49" s="61"/>
      <c r="C49" s="61"/>
      <c r="D49" s="61"/>
      <c r="E49" s="61"/>
      <c r="F49" s="88"/>
      <c r="G49" s="88"/>
      <c r="H49" s="89"/>
      <c r="I49" s="90"/>
      <c r="J49" s="61"/>
      <c r="K49" s="90"/>
      <c r="L49" s="90"/>
      <c r="M49" s="88"/>
      <c r="N49" s="91"/>
      <c r="O49" s="91"/>
      <c r="P49" s="61"/>
    </row>
    <row r="50" spans="2:16" s="5" customFormat="1" ht="12.75">
      <c r="B50" s="61"/>
      <c r="C50" s="61"/>
      <c r="D50" s="61"/>
      <c r="E50" s="61"/>
      <c r="F50" s="61"/>
      <c r="G50" s="61"/>
      <c r="H50" s="90"/>
      <c r="I50" s="90"/>
      <c r="J50" s="61"/>
      <c r="K50" s="90"/>
      <c r="L50" s="90"/>
      <c r="M50" s="61"/>
      <c r="N50" s="93"/>
      <c r="O50" s="93"/>
      <c r="P50" s="61"/>
    </row>
    <row r="51" spans="8:15" s="5" customFormat="1" ht="12.75">
      <c r="H51" s="10"/>
      <c r="I51" s="10"/>
      <c r="K51" s="10"/>
      <c r="L51" s="10"/>
      <c r="N51" s="14"/>
      <c r="O51" s="14"/>
    </row>
    <row r="52" ht="12.75">
      <c r="B52" s="5" t="str">
        <f>CONCATENATE("Obs. sobre o Perigo #1: ",H7)</f>
        <v>Obs. sobre o Perigo #1: Seca</v>
      </c>
    </row>
    <row r="53" spans="2:7" ht="12.75">
      <c r="B53" s="364"/>
      <c r="C53" s="365"/>
      <c r="D53" s="365"/>
      <c r="E53" s="365"/>
      <c r="F53" s="365"/>
      <c r="G53" s="366"/>
    </row>
    <row r="54" spans="2:7" s="5" customFormat="1" ht="12.75">
      <c r="B54" s="367"/>
      <c r="C54" s="368"/>
      <c r="D54" s="368"/>
      <c r="E54" s="368"/>
      <c r="F54" s="368"/>
      <c r="G54" s="369"/>
    </row>
    <row r="55" spans="2:7" ht="12.75">
      <c r="B55" s="367"/>
      <c r="C55" s="368"/>
      <c r="D55" s="368"/>
      <c r="E55" s="368"/>
      <c r="F55" s="368"/>
      <c r="G55" s="369"/>
    </row>
    <row r="56" spans="2:7" ht="12.75">
      <c r="B56" s="367"/>
      <c r="C56" s="368"/>
      <c r="D56" s="368"/>
      <c r="E56" s="368"/>
      <c r="F56" s="368"/>
      <c r="G56" s="369"/>
    </row>
    <row r="57" spans="2:7" ht="12.75">
      <c r="B57" s="367"/>
      <c r="C57" s="368"/>
      <c r="D57" s="368"/>
      <c r="E57" s="368"/>
      <c r="F57" s="368"/>
      <c r="G57" s="369"/>
    </row>
    <row r="58" spans="2:7" ht="12.75">
      <c r="B58" s="370"/>
      <c r="C58" s="371"/>
      <c r="D58" s="371"/>
      <c r="E58" s="371"/>
      <c r="F58" s="371"/>
      <c r="G58" s="372"/>
    </row>
    <row r="61" ht="12.75">
      <c r="B61" s="5" t="str">
        <f>CONCATENATE("Obs. sobre o Perigo #2: ",K7)</f>
        <v>Obs. sobre o Perigo #2: (não há perigo #2)</v>
      </c>
    </row>
    <row r="62" spans="2:7" ht="12.75">
      <c r="B62" s="364"/>
      <c r="C62" s="365"/>
      <c r="D62" s="365"/>
      <c r="E62" s="365"/>
      <c r="F62" s="365"/>
      <c r="G62" s="366"/>
    </row>
    <row r="63" spans="2:7" s="5" customFormat="1" ht="12.75">
      <c r="B63" s="367"/>
      <c r="C63" s="368"/>
      <c r="D63" s="368"/>
      <c r="E63" s="368"/>
      <c r="F63" s="368"/>
      <c r="G63" s="369"/>
    </row>
    <row r="64" spans="2:7" ht="12.75">
      <c r="B64" s="367"/>
      <c r="C64" s="368"/>
      <c r="D64" s="368"/>
      <c r="E64" s="368"/>
      <c r="F64" s="368"/>
      <c r="G64" s="369"/>
    </row>
    <row r="65" spans="2:7" ht="12.75">
      <c r="B65" s="367"/>
      <c r="C65" s="368"/>
      <c r="D65" s="368"/>
      <c r="E65" s="368"/>
      <c r="F65" s="368"/>
      <c r="G65" s="369"/>
    </row>
    <row r="66" spans="2:7" ht="12.75">
      <c r="B66" s="367"/>
      <c r="C66" s="368"/>
      <c r="D66" s="368"/>
      <c r="E66" s="368"/>
      <c r="F66" s="368"/>
      <c r="G66" s="369"/>
    </row>
    <row r="67" spans="2:7" ht="12.75">
      <c r="B67" s="370"/>
      <c r="C67" s="371"/>
      <c r="D67" s="371"/>
      <c r="E67" s="371"/>
      <c r="F67" s="371"/>
      <c r="G67" s="372"/>
    </row>
    <row r="70" ht="12.75">
      <c r="B70" s="5" t="str">
        <f>CONCATENATE("Obs. sobre o Perigo #3: ",N7)</f>
        <v>Obs. sobre o Perigo #3: (não há perigo #3)</v>
      </c>
    </row>
    <row r="71" spans="2:7" ht="12.75">
      <c r="B71" s="364"/>
      <c r="C71" s="365"/>
      <c r="D71" s="365"/>
      <c r="E71" s="365"/>
      <c r="F71" s="365"/>
      <c r="G71" s="366"/>
    </row>
    <row r="72" spans="2:7" s="5" customFormat="1" ht="12.75">
      <c r="B72" s="367"/>
      <c r="C72" s="368"/>
      <c r="D72" s="368"/>
      <c r="E72" s="368"/>
      <c r="F72" s="368"/>
      <c r="G72" s="369"/>
    </row>
    <row r="73" spans="2:7" ht="12.75">
      <c r="B73" s="367"/>
      <c r="C73" s="368"/>
      <c r="D73" s="368"/>
      <c r="E73" s="368"/>
      <c r="F73" s="368"/>
      <c r="G73" s="369"/>
    </row>
    <row r="74" spans="2:7" ht="12.75">
      <c r="B74" s="367"/>
      <c r="C74" s="368"/>
      <c r="D74" s="368"/>
      <c r="E74" s="368"/>
      <c r="F74" s="368"/>
      <c r="G74" s="369"/>
    </row>
    <row r="75" spans="2:7" ht="12.75">
      <c r="B75" s="367"/>
      <c r="C75" s="368"/>
      <c r="D75" s="368"/>
      <c r="E75" s="368"/>
      <c r="F75" s="368"/>
      <c r="G75" s="369"/>
    </row>
    <row r="76" spans="2:7" ht="12.75">
      <c r="B76" s="370"/>
      <c r="C76" s="371"/>
      <c r="D76" s="371"/>
      <c r="E76" s="371"/>
      <c r="F76" s="371"/>
      <c r="G76" s="372"/>
    </row>
  </sheetData>
  <sheetProtection selectLockedCells="1"/>
  <mergeCells count="21">
    <mergeCell ref="H7:I7"/>
    <mergeCell ref="B28:E28"/>
    <mergeCell ref="B10:E10"/>
    <mergeCell ref="K7:L7"/>
    <mergeCell ref="B36:E36"/>
    <mergeCell ref="B53:G58"/>
    <mergeCell ref="B62:G67"/>
    <mergeCell ref="B46:E46"/>
    <mergeCell ref="N7:O7"/>
    <mergeCell ref="B20:E20"/>
    <mergeCell ref="B22:E22"/>
    <mergeCell ref="B26:E26"/>
    <mergeCell ref="B12:E12"/>
    <mergeCell ref="B34:E34"/>
    <mergeCell ref="B42:E42"/>
    <mergeCell ref="B71:G76"/>
    <mergeCell ref="B38:E38"/>
    <mergeCell ref="B14:E14"/>
    <mergeCell ref="B18:E18"/>
    <mergeCell ref="B44:E44"/>
    <mergeCell ref="B30:E30"/>
  </mergeCells>
  <dataValidations count="1">
    <dataValidation type="whole" allowBlank="1" showInputMessage="1" showErrorMessage="1" sqref="H10:I10 H46:I46 K46:L46 N46:O46 N44:O44 K44:L44 H44:I44 H42:I42 K42:L42 N42:O42 N38:O38 K38:L38 H38:I38 H36:I36 K36:L36 N36:O36 N34:O34 K34:L34 H34:I34 H30:I30 K30:L30 N30:O30 N28:O28 K28:L28 H28:I28 H26:I26 K26:L26 N26:O26 N22:O22 K22:L22 H22:I22 H20:I20 K20:L20 N20:O20 N18:O18 K18:L18 H18:I18 N14:O14 K14:L14 H14:I14 H12:I12 K12:L12 N12:O12 N10:O10 K10:L10">
      <formula1>0</formula1>
      <formula2>5</formula2>
    </dataValidation>
  </dataValidations>
  <printOptions/>
  <pageMargins left="0.75" right="0.75" top="1" bottom="1" header="0.5" footer="0.5"/>
  <pageSetup horizontalDpi="600" verticalDpi="600" orientation="portrait" r:id="rId3"/>
  <drawing r:id="rId2"/>
  <legacyDrawing r:id="rId1"/>
</worksheet>
</file>

<file path=xl/worksheets/sheet9.xml><?xml version="1.0" encoding="utf-8"?>
<worksheet xmlns="http://schemas.openxmlformats.org/spreadsheetml/2006/main" xmlns:r="http://schemas.openxmlformats.org/officeDocument/2006/relationships">
  <sheetPr codeName="Sheet5">
    <tabColor indexed="44"/>
  </sheetPr>
  <dimension ref="A6:Q86"/>
  <sheetViews>
    <sheetView showGridLines="0" zoomScale="115" zoomScaleNormal="115" zoomScalePageLayoutView="0" workbookViewId="0" topLeftCell="A1">
      <pane ySplit="12" topLeftCell="A34" activePane="bottomLeft" state="frozen"/>
      <selection pane="topLeft" activeCell="A1" sqref="A1"/>
      <selection pane="bottomLeft" activeCell="H33" sqref="H33"/>
    </sheetView>
  </sheetViews>
  <sheetFormatPr defaultColWidth="9.140625" defaultRowHeight="12.75"/>
  <cols>
    <col min="1" max="1" width="9.140625" style="1" customWidth="1"/>
    <col min="2" max="2" width="14.7109375" style="1" customWidth="1"/>
    <col min="3" max="6" width="9.140625" style="1" customWidth="1"/>
    <col min="7" max="7" width="8.57421875" style="1" customWidth="1"/>
    <col min="8" max="8" width="9.140625" style="1" customWidth="1"/>
    <col min="9" max="9" width="6.140625" style="1" customWidth="1"/>
    <col min="10" max="10" width="4.421875" style="1" customWidth="1"/>
    <col min="11" max="11" width="9.140625" style="1" customWidth="1"/>
    <col min="12" max="12" width="6.140625" style="1" customWidth="1"/>
    <col min="13" max="13" width="4.421875" style="1" customWidth="1"/>
    <col min="14" max="14" width="9.140625" style="1" customWidth="1"/>
    <col min="15" max="15" width="6.140625" style="1" customWidth="1"/>
    <col min="16" max="16" width="2.57421875" style="1" customWidth="1"/>
    <col min="17" max="16384" width="9.140625" style="1" customWidth="1"/>
  </cols>
  <sheetData>
    <row r="1" ht="12.75"/>
    <row r="2" ht="19.5" customHeight="1"/>
    <row r="3" ht="12.75"/>
    <row r="4" ht="51" customHeight="1"/>
    <row r="6" spans="2:5" ht="15.75" customHeight="1">
      <c r="B6" s="102" t="s">
        <v>107</v>
      </c>
      <c r="C6" s="57" t="str">
        <f>IF(LEN(T('Actuais Riscos Climáticos'!C12))&gt;0,T('Actuais Riscos Climáticos'!C12),"[Não há perigo #1]")</f>
        <v>Seca</v>
      </c>
      <c r="D6" s="5"/>
      <c r="E6" s="5"/>
    </row>
    <row r="7" spans="3:5" ht="15.75" customHeight="1">
      <c r="C7" s="5"/>
      <c r="D7" s="5"/>
      <c r="E7" s="5"/>
    </row>
    <row r="8" spans="3:15" ht="15.75" customHeight="1">
      <c r="C8" s="5"/>
      <c r="D8" s="5"/>
      <c r="E8" s="5"/>
      <c r="H8" s="377" t="str">
        <f>IF(ISBLANK('Actuais Riscos Climáticos'!B17),"",T('Actuais Riscos Climáticos'!B17))</f>
        <v>Destruição/perda  de culturas</v>
      </c>
      <c r="I8" s="377"/>
      <c r="K8" s="377" t="str">
        <f>IF(ISBLANK('Actuais Riscos Climáticos'!B20),"",T('Actuais Riscos Climáticos'!B20))</f>
        <v>Perda de rendimento</v>
      </c>
      <c r="L8" s="377"/>
      <c r="M8" s="100"/>
      <c r="N8" s="377" t="str">
        <f>IF(ISBLANK('Actuais Riscos Climáticos'!B23),"",T('Actuais Riscos Climáticos'!B23))</f>
        <v>Epidemias</v>
      </c>
      <c r="O8" s="377"/>
    </row>
    <row r="9" ht="12.75"/>
    <row r="10" ht="12.75"/>
    <row r="11" spans="8:15" ht="63.75">
      <c r="H11" s="380" t="str">
        <f>T(riskcontrols!B18)</f>
        <v>Trabalhos eventuais</v>
      </c>
      <c r="I11" s="328"/>
      <c r="K11" s="380" t="str">
        <f>T(riskcontrols!B19)</f>
        <v>Diversificação de rendimentos</v>
      </c>
      <c r="L11" s="328"/>
      <c r="N11" s="380" t="str">
        <f>T(riskcontrols!B20)</f>
        <v>Uso de medicina tradicional</v>
      </c>
      <c r="O11" s="328"/>
    </row>
    <row r="12" spans="8:15" ht="14.25" customHeight="1">
      <c r="H12" s="328"/>
      <c r="I12" s="328"/>
      <c r="K12" s="328"/>
      <c r="L12" s="328"/>
      <c r="N12" s="328"/>
      <c r="O12" s="328"/>
    </row>
    <row r="13" spans="2:15" s="5" customFormat="1" ht="17.25" customHeight="1">
      <c r="B13" s="5" t="s">
        <v>101</v>
      </c>
      <c r="H13" s="74"/>
      <c r="I13" s="74"/>
      <c r="K13" s="74"/>
      <c r="L13" s="74"/>
      <c r="N13" s="74"/>
      <c r="O13" s="74"/>
    </row>
    <row r="15" spans="2:17" ht="12.75">
      <c r="B15" s="373" t="str">
        <f>T('Perigo --&gt; RS'!B10)</f>
        <v>Águas superficiais</v>
      </c>
      <c r="C15" s="378"/>
      <c r="D15" s="378"/>
      <c r="E15" s="379"/>
      <c r="H15" s="11">
        <v>2</v>
      </c>
      <c r="I15" s="74"/>
      <c r="K15" s="12">
        <v>4</v>
      </c>
      <c r="L15" s="74"/>
      <c r="N15" s="12">
        <v>4</v>
      </c>
      <c r="Q15" s="66" t="str">
        <f>IF(OR(H15&gt;3,K15&gt;3,N15&gt;3),"*","")</f>
        <v>*</v>
      </c>
    </row>
    <row r="17" spans="2:17" ht="12.75">
      <c r="B17" s="373" t="str">
        <f>T('Perigo --&gt; RS'!B12)</f>
        <v>Terreno para agricultura</v>
      </c>
      <c r="C17" s="378"/>
      <c r="D17" s="378"/>
      <c r="E17" s="379"/>
      <c r="H17" s="12">
        <v>4</v>
      </c>
      <c r="I17" s="74"/>
      <c r="K17" s="12">
        <v>4</v>
      </c>
      <c r="L17" s="74"/>
      <c r="N17" s="12">
        <v>4</v>
      </c>
      <c r="Q17" s="66" t="str">
        <f>IF(OR(H17&gt;3,K17&gt;3,N17&gt;3),"*","")</f>
        <v>*</v>
      </c>
    </row>
    <row r="19" spans="2:17" ht="12.75">
      <c r="B19" s="373" t="str">
        <f>T('Perigo --&gt; RS'!B14)</f>
        <v>Árvores</v>
      </c>
      <c r="C19" s="378"/>
      <c r="D19" s="378"/>
      <c r="E19" s="379"/>
      <c r="H19" s="12">
        <v>3</v>
      </c>
      <c r="I19" s="74"/>
      <c r="K19" s="12">
        <v>3</v>
      </c>
      <c r="L19" s="74"/>
      <c r="N19" s="12">
        <v>5</v>
      </c>
      <c r="Q19" s="66" t="str">
        <f>IF(OR(H19&gt;3,K19&gt;3,N19&gt;3),"*","")</f>
        <v>*</v>
      </c>
    </row>
    <row r="20" spans="2:15" ht="12.75">
      <c r="B20" s="15"/>
      <c r="C20" s="15"/>
      <c r="D20" s="15"/>
      <c r="E20" s="15"/>
      <c r="H20" s="16"/>
      <c r="I20" s="16"/>
      <c r="K20" s="16"/>
      <c r="L20" s="16"/>
      <c r="N20" s="16"/>
      <c r="O20" s="16"/>
    </row>
    <row r="21" spans="2:15" ht="12.75">
      <c r="B21" s="6"/>
      <c r="C21" s="6"/>
      <c r="D21" s="6"/>
      <c r="E21" s="6"/>
      <c r="F21" s="6"/>
      <c r="G21" s="6"/>
      <c r="H21" s="6"/>
      <c r="I21" s="6"/>
      <c r="J21" s="6"/>
      <c r="K21" s="6"/>
      <c r="L21" s="6"/>
      <c r="M21" s="6"/>
      <c r="N21" s="6"/>
      <c r="O21" s="4"/>
    </row>
    <row r="22" spans="2:15" s="5" customFormat="1" ht="12.75">
      <c r="B22" s="5" t="s">
        <v>103</v>
      </c>
      <c r="H22" s="9"/>
      <c r="I22" s="9"/>
      <c r="K22" s="9"/>
      <c r="L22" s="9"/>
      <c r="N22" s="9"/>
      <c r="O22" s="9"/>
    </row>
    <row r="24" spans="2:17" ht="12.75">
      <c r="B24" s="373" t="str">
        <f>T('Perigo --&gt; RS'!B18)</f>
        <v>Bicicletas</v>
      </c>
      <c r="C24" s="378"/>
      <c r="D24" s="378"/>
      <c r="E24" s="379"/>
      <c r="H24" s="12">
        <v>4</v>
      </c>
      <c r="I24" s="74"/>
      <c r="K24" s="12">
        <v>3</v>
      </c>
      <c r="L24" s="74"/>
      <c r="N24" s="12">
        <v>2</v>
      </c>
      <c r="Q24" s="66" t="str">
        <f>IF(OR(H24&gt;3,K24&gt;3,N24&gt;3),"*","")</f>
        <v>*</v>
      </c>
    </row>
    <row r="26" spans="2:17" ht="12.75">
      <c r="B26" s="373" t="str">
        <f>T('Perigo --&gt; RS'!B20)</f>
        <v>Infra-estruturas de irrigação</v>
      </c>
      <c r="C26" s="378"/>
      <c r="D26" s="378"/>
      <c r="E26" s="379"/>
      <c r="H26" s="12">
        <v>2</v>
      </c>
      <c r="I26" s="74"/>
      <c r="K26" s="12">
        <v>4</v>
      </c>
      <c r="N26" s="12">
        <v>2</v>
      </c>
      <c r="Q26" s="66" t="str">
        <f>IF(OR(H26&gt;3,K26&gt;3,N26&gt;3),"*","")</f>
        <v>*</v>
      </c>
    </row>
    <row r="27" spans="11:15" ht="12.75">
      <c r="K27" s="13"/>
      <c r="L27" s="74"/>
      <c r="N27" s="8"/>
      <c r="O27" s="8"/>
    </row>
    <row r="28" spans="2:17" ht="12.75">
      <c r="B28" s="373" t="str">
        <f>T('Perigo --&gt; RS'!B22)</f>
        <v>Estradas</v>
      </c>
      <c r="C28" s="378"/>
      <c r="D28" s="378"/>
      <c r="E28" s="379"/>
      <c r="H28" s="12">
        <v>3</v>
      </c>
      <c r="I28" s="74"/>
      <c r="K28" s="12">
        <v>2</v>
      </c>
      <c r="N28" s="12">
        <v>1</v>
      </c>
      <c r="Q28" s="66">
        <f>IF(OR(H28&gt;3,K28&gt;3,N28&gt;3),"*","")</f>
      </c>
    </row>
    <row r="29" spans="2:15" ht="12.75">
      <c r="B29" s="15"/>
      <c r="C29" s="15"/>
      <c r="D29" s="15"/>
      <c r="E29" s="15"/>
      <c r="H29" s="16"/>
      <c r="I29" s="16"/>
      <c r="K29" s="16"/>
      <c r="N29" s="16"/>
      <c r="O29" s="16"/>
    </row>
    <row r="30" spans="2:15" ht="12.75">
      <c r="B30" s="6"/>
      <c r="C30" s="6"/>
      <c r="D30" s="6"/>
      <c r="E30" s="6"/>
      <c r="F30" s="6"/>
      <c r="G30" s="6"/>
      <c r="H30" s="6"/>
      <c r="I30" s="6"/>
      <c r="J30" s="6"/>
      <c r="K30" s="6"/>
      <c r="L30" s="6"/>
      <c r="M30" s="6"/>
      <c r="N30" s="6"/>
      <c r="O30" s="4"/>
    </row>
    <row r="31" spans="2:15" s="5" customFormat="1" ht="12.75">
      <c r="B31" s="5" t="s">
        <v>104</v>
      </c>
      <c r="H31" s="9"/>
      <c r="I31" s="9"/>
      <c r="K31" s="9"/>
      <c r="L31" s="9"/>
      <c r="N31" s="9"/>
      <c r="O31" s="9"/>
    </row>
    <row r="33" spans="2:17" ht="12.75">
      <c r="B33" s="373" t="str">
        <f>T('Perigo --&gt; RS'!B26)</f>
        <v>Numerário</v>
      </c>
      <c r="C33" s="378"/>
      <c r="D33" s="378"/>
      <c r="E33" s="379"/>
      <c r="H33" s="12"/>
      <c r="I33" s="74"/>
      <c r="K33" s="12"/>
      <c r="L33" s="9"/>
      <c r="N33" s="12"/>
      <c r="Q33" s="66">
        <f>IF(OR(H33&gt;3,K33&gt;3,N33&gt;3),"*","")</f>
      </c>
    </row>
    <row r="35" spans="2:17" ht="12.75">
      <c r="B35" s="373" t="str">
        <f>T('Perigo --&gt; RS'!B28)</f>
        <v>Jóias</v>
      </c>
      <c r="C35" s="378"/>
      <c r="D35" s="378"/>
      <c r="E35" s="379"/>
      <c r="H35" s="12"/>
      <c r="I35" s="74"/>
      <c r="K35" s="12"/>
      <c r="L35" s="9"/>
      <c r="N35" s="12"/>
      <c r="Q35" s="66">
        <f>IF(OR(H35&gt;3,K35&gt;3,N35&gt;3),"*","")</f>
      </c>
    </row>
    <row r="37" spans="2:17" ht="12.75">
      <c r="B37" s="373">
        <f>T('Perigo --&gt; RS'!B30)</f>
      </c>
      <c r="C37" s="378"/>
      <c r="D37" s="378"/>
      <c r="E37" s="379"/>
      <c r="H37" s="12"/>
      <c r="I37" s="74"/>
      <c r="K37" s="12"/>
      <c r="L37" s="9"/>
      <c r="N37" s="12"/>
      <c r="Q37" s="66">
        <f>IF(OR(H37&gt;3,K37&gt;3,N37&gt;3),"*","")</f>
      </c>
    </row>
    <row r="38" spans="2:15" ht="12.75">
      <c r="B38" s="15"/>
      <c r="C38" s="15"/>
      <c r="D38" s="15"/>
      <c r="E38" s="15"/>
      <c r="H38" s="16"/>
      <c r="I38" s="16"/>
      <c r="K38" s="16"/>
      <c r="L38" s="16"/>
      <c r="N38" s="16"/>
      <c r="O38" s="16"/>
    </row>
    <row r="39" spans="2:15" ht="12.75">
      <c r="B39" s="6"/>
      <c r="C39" s="6"/>
      <c r="D39" s="6"/>
      <c r="E39" s="6"/>
      <c r="F39" s="6"/>
      <c r="G39" s="6"/>
      <c r="H39" s="6"/>
      <c r="I39" s="6"/>
      <c r="J39" s="6"/>
      <c r="K39" s="6"/>
      <c r="L39" s="6"/>
      <c r="M39" s="6"/>
      <c r="N39" s="6"/>
      <c r="O39" s="4"/>
    </row>
    <row r="40" spans="2:15" s="5" customFormat="1" ht="12.75">
      <c r="B40" s="5" t="s">
        <v>172</v>
      </c>
      <c r="H40" s="9"/>
      <c r="I40" s="9"/>
      <c r="K40" s="9"/>
      <c r="L40" s="9"/>
      <c r="N40" s="9"/>
      <c r="O40" s="9"/>
    </row>
    <row r="42" spans="2:17" ht="12.75">
      <c r="B42" s="373" t="str">
        <f>T('Perigo --&gt; RS'!B34)</f>
        <v>Boa Saude</v>
      </c>
      <c r="C42" s="378"/>
      <c r="D42" s="378"/>
      <c r="E42" s="379"/>
      <c r="H42" s="12"/>
      <c r="I42" s="74"/>
      <c r="K42" s="12"/>
      <c r="L42" s="9"/>
      <c r="N42" s="12"/>
      <c r="Q42" s="66">
        <f>IF(OR(H42&gt;3,K42&gt;3,N42&gt;3),"*","")</f>
      </c>
    </row>
    <row r="44" spans="2:17" ht="12.75">
      <c r="B44" s="373">
        <f>T('Perigo --&gt; RS'!B36)</f>
      </c>
      <c r="C44" s="378"/>
      <c r="D44" s="378"/>
      <c r="E44" s="379"/>
      <c r="H44" s="12"/>
      <c r="I44" s="74"/>
      <c r="K44" s="12"/>
      <c r="L44" s="9"/>
      <c r="N44" s="12"/>
      <c r="Q44" s="66">
        <f>IF(OR(H44&gt;3,K44&gt;3,N44&gt;3),"*","")</f>
      </c>
    </row>
    <row r="45" ht="12.75">
      <c r="D45" s="8"/>
    </row>
    <row r="46" spans="2:17" ht="12.75">
      <c r="B46" s="373">
        <f>T('Perigo --&gt; RS'!B38)</f>
      </c>
      <c r="C46" s="378"/>
      <c r="D46" s="378"/>
      <c r="E46" s="379"/>
      <c r="H46" s="12"/>
      <c r="I46" s="74"/>
      <c r="K46" s="12"/>
      <c r="L46" s="9"/>
      <c r="N46" s="12"/>
      <c r="Q46" s="66">
        <f>IF(OR(H46&gt;3,K46&gt;3,N46&gt;3),"*","")</f>
      </c>
    </row>
    <row r="47" ht="12.75"/>
    <row r="48" spans="1:15" ht="12.75">
      <c r="A48" s="4"/>
      <c r="B48" s="6"/>
      <c r="C48" s="6"/>
      <c r="D48" s="6"/>
      <c r="E48" s="6"/>
      <c r="F48" s="6"/>
      <c r="G48" s="6"/>
      <c r="H48" s="6"/>
      <c r="I48" s="6"/>
      <c r="J48" s="6"/>
      <c r="K48" s="6"/>
      <c r="L48" s="6"/>
      <c r="M48" s="6"/>
      <c r="N48" s="6"/>
      <c r="O48" s="4"/>
    </row>
    <row r="49" spans="2:15" s="5" customFormat="1" ht="12.75">
      <c r="B49" s="5" t="s">
        <v>106</v>
      </c>
      <c r="H49" s="9"/>
      <c r="I49" s="9"/>
      <c r="K49" s="9"/>
      <c r="L49" s="9"/>
      <c r="N49" s="9"/>
      <c r="O49" s="9"/>
    </row>
    <row r="50" ht="12.75">
      <c r="L50" s="9"/>
    </row>
    <row r="51" spans="2:17" ht="12.75">
      <c r="B51" s="373">
        <f>T('Perigo --&gt; RS'!B42)</f>
      </c>
      <c r="C51" s="378"/>
      <c r="D51" s="378"/>
      <c r="E51" s="379"/>
      <c r="H51" s="12"/>
      <c r="I51" s="74"/>
      <c r="K51" s="12"/>
      <c r="L51" s="9"/>
      <c r="N51" s="12"/>
      <c r="Q51" s="66">
        <f>IF(OR(H51&gt;3,K51&gt;3,N51&gt;3),"*","")</f>
      </c>
    </row>
    <row r="52" spans="2:9" ht="12.75">
      <c r="B52" s="7"/>
      <c r="I52" s="74"/>
    </row>
    <row r="53" spans="2:17" ht="12.75">
      <c r="B53" s="373">
        <f>T('Perigo --&gt; RS'!B44)</f>
      </c>
      <c r="C53" s="378"/>
      <c r="D53" s="378"/>
      <c r="E53" s="379"/>
      <c r="H53" s="12"/>
      <c r="I53" s="74"/>
      <c r="K53" s="12"/>
      <c r="L53" s="9"/>
      <c r="N53" s="12"/>
      <c r="Q53" s="66">
        <f>IF(OR(H53&gt;3,K53&gt;3,N53&gt;3),"*","")</f>
      </c>
    </row>
    <row r="54" spans="8:15" ht="12.75">
      <c r="H54" s="8"/>
      <c r="I54" s="8"/>
      <c r="N54" s="13"/>
      <c r="O54" s="18"/>
    </row>
    <row r="55" spans="2:17" ht="12.75">
      <c r="B55" s="373">
        <f>T('Perigo --&gt; RS'!B46)</f>
      </c>
      <c r="C55" s="378"/>
      <c r="D55" s="378"/>
      <c r="E55" s="379"/>
      <c r="H55" s="12"/>
      <c r="I55" s="74"/>
      <c r="K55" s="12"/>
      <c r="L55" s="9"/>
      <c r="N55" s="12"/>
      <c r="Q55" s="66">
        <f>IF(OR(H55&gt;3,K55&gt;3,N55&gt;3),"*","")</f>
      </c>
    </row>
    <row r="56" spans="11:12" ht="12.75">
      <c r="K56" s="8"/>
      <c r="L56" s="8"/>
    </row>
    <row r="57" spans="8:15" s="5" customFormat="1" ht="12.75">
      <c r="H57" s="10"/>
      <c r="I57" s="10"/>
      <c r="K57" s="10"/>
      <c r="L57" s="10"/>
      <c r="N57" s="14"/>
      <c r="O57" s="14"/>
    </row>
    <row r="58" spans="1:16" ht="12.75">
      <c r="A58" s="5"/>
      <c r="B58" s="61"/>
      <c r="C58" s="61"/>
      <c r="D58" s="61"/>
      <c r="E58" s="61"/>
      <c r="F58" s="88"/>
      <c r="G58" s="88"/>
      <c r="H58" s="89"/>
      <c r="I58" s="90"/>
      <c r="J58" s="61"/>
      <c r="K58" s="90"/>
      <c r="L58" s="90"/>
      <c r="M58" s="88"/>
      <c r="N58" s="91"/>
      <c r="O58" s="91"/>
      <c r="P58" s="61"/>
    </row>
    <row r="59" spans="1:16" ht="12.75">
      <c r="A59" s="5"/>
      <c r="B59" s="61"/>
      <c r="C59" s="61"/>
      <c r="D59" s="61"/>
      <c r="E59" s="61"/>
      <c r="F59" s="88"/>
      <c r="G59" s="88"/>
      <c r="H59" s="89"/>
      <c r="I59" s="90"/>
      <c r="J59" s="61"/>
      <c r="K59" s="90"/>
      <c r="L59" s="90"/>
      <c r="M59" s="88"/>
      <c r="N59" s="91"/>
      <c r="O59" s="91"/>
      <c r="P59" s="61"/>
    </row>
    <row r="60" spans="1:16" ht="12.75">
      <c r="A60" s="5"/>
      <c r="B60" s="61"/>
      <c r="C60" s="61"/>
      <c r="D60" s="61"/>
      <c r="E60" s="61"/>
      <c r="F60" s="61"/>
      <c r="G60" s="61"/>
      <c r="H60" s="90"/>
      <c r="I60" s="90"/>
      <c r="J60" s="61"/>
      <c r="K60" s="90"/>
      <c r="L60" s="90"/>
      <c r="M60" s="61"/>
      <c r="N60" s="93"/>
      <c r="O60" s="93"/>
      <c r="P60" s="61"/>
    </row>
    <row r="61" spans="1:16" ht="12.75">
      <c r="A61" s="5"/>
      <c r="B61" s="5"/>
      <c r="C61" s="5"/>
      <c r="D61" s="5"/>
      <c r="E61" s="5"/>
      <c r="F61" s="5"/>
      <c r="G61" s="5"/>
      <c r="H61" s="10"/>
      <c r="I61" s="10"/>
      <c r="J61" s="5"/>
      <c r="K61" s="10"/>
      <c r="L61" s="10"/>
      <c r="M61" s="5"/>
      <c r="N61" s="14"/>
      <c r="O61" s="14"/>
      <c r="P61" s="5"/>
    </row>
    <row r="62" ht="12.75">
      <c r="B62" s="5" t="str">
        <f>CONCATENATE("Obs. sobre Estrategia de Sobrevivência 1: ",H11)</f>
        <v>Obs. sobre Estrategia de Sobrevivência 1: Trabalhos eventuais</v>
      </c>
    </row>
    <row r="63" spans="2:7" ht="12.75">
      <c r="B63" s="364"/>
      <c r="C63" s="365"/>
      <c r="D63" s="365"/>
      <c r="E63" s="365"/>
      <c r="F63" s="365"/>
      <c r="G63" s="366"/>
    </row>
    <row r="64" spans="1:16" ht="12.75">
      <c r="A64" s="5"/>
      <c r="B64" s="367"/>
      <c r="C64" s="368"/>
      <c r="D64" s="368"/>
      <c r="E64" s="368"/>
      <c r="F64" s="368"/>
      <c r="G64" s="369"/>
      <c r="H64" s="5"/>
      <c r="I64" s="5"/>
      <c r="J64" s="5"/>
      <c r="K64" s="5"/>
      <c r="L64" s="5"/>
      <c r="M64" s="5"/>
      <c r="N64" s="5"/>
      <c r="O64" s="5"/>
      <c r="P64" s="5"/>
    </row>
    <row r="65" spans="1:16" s="5" customFormat="1" ht="12.75">
      <c r="A65" s="1"/>
      <c r="B65" s="367"/>
      <c r="C65" s="368"/>
      <c r="D65" s="368"/>
      <c r="E65" s="368"/>
      <c r="F65" s="368"/>
      <c r="G65" s="369"/>
      <c r="H65" s="1"/>
      <c r="I65" s="1"/>
      <c r="J65" s="1"/>
      <c r="K65" s="1"/>
      <c r="L65" s="1"/>
      <c r="M65" s="1"/>
      <c r="N65" s="1"/>
      <c r="O65" s="1"/>
      <c r="P65" s="1"/>
    </row>
    <row r="66" spans="2:7" ht="12.75">
      <c r="B66" s="367"/>
      <c r="C66" s="368"/>
      <c r="D66" s="368"/>
      <c r="E66" s="368"/>
      <c r="F66" s="368"/>
      <c r="G66" s="369"/>
    </row>
    <row r="67" spans="2:7" ht="12.75">
      <c r="B67" s="367"/>
      <c r="C67" s="368"/>
      <c r="D67" s="368"/>
      <c r="E67" s="368"/>
      <c r="F67" s="368"/>
      <c r="G67" s="369"/>
    </row>
    <row r="68" spans="2:7" ht="12.75">
      <c r="B68" s="370"/>
      <c r="C68" s="371"/>
      <c r="D68" s="371"/>
      <c r="E68" s="371"/>
      <c r="F68" s="371"/>
      <c r="G68" s="372"/>
    </row>
    <row r="71" ht="12.75">
      <c r="B71" s="5" t="str">
        <f>CONCATENATE("Obs. sobre Estrategia de Sobrevivência 2: ",K11)</f>
        <v>Obs. sobre Estrategia de Sobrevivência 2: Diversificação de rendimentos</v>
      </c>
    </row>
    <row r="72" spans="2:7" ht="12.75">
      <c r="B72" s="364"/>
      <c r="C72" s="365"/>
      <c r="D72" s="365"/>
      <c r="E72" s="365"/>
      <c r="F72" s="365"/>
      <c r="G72" s="366"/>
    </row>
    <row r="73" spans="1:16" ht="12.75">
      <c r="A73" s="5"/>
      <c r="B73" s="367"/>
      <c r="C73" s="368"/>
      <c r="D73" s="368"/>
      <c r="E73" s="368"/>
      <c r="F73" s="368"/>
      <c r="G73" s="369"/>
      <c r="H73" s="5"/>
      <c r="I73" s="5"/>
      <c r="J73" s="5"/>
      <c r="K73" s="5"/>
      <c r="L73" s="5"/>
      <c r="M73" s="5"/>
      <c r="N73" s="5"/>
      <c r="O73" s="5"/>
      <c r="P73" s="5"/>
    </row>
    <row r="74" spans="2:7" ht="12.75">
      <c r="B74" s="367"/>
      <c r="C74" s="368"/>
      <c r="D74" s="368"/>
      <c r="E74" s="368"/>
      <c r="F74" s="368"/>
      <c r="G74" s="369"/>
    </row>
    <row r="75" spans="2:7" ht="12.75">
      <c r="B75" s="367"/>
      <c r="C75" s="368"/>
      <c r="D75" s="368"/>
      <c r="E75" s="368"/>
      <c r="F75" s="368"/>
      <c r="G75" s="369"/>
    </row>
    <row r="76" spans="2:7" ht="12.75">
      <c r="B76" s="367"/>
      <c r="C76" s="368"/>
      <c r="D76" s="368"/>
      <c r="E76" s="368"/>
      <c r="F76" s="368"/>
      <c r="G76" s="369"/>
    </row>
    <row r="77" spans="2:7" ht="12.75">
      <c r="B77" s="370"/>
      <c r="C77" s="371"/>
      <c r="D77" s="371"/>
      <c r="E77" s="371"/>
      <c r="F77" s="371"/>
      <c r="G77" s="372"/>
    </row>
    <row r="80" ht="12.75">
      <c r="B80" s="5" t="str">
        <f>CONCATENATE("Obs. sobre Estrategia de Sobrevivência 3: ",N11)</f>
        <v>Obs. sobre Estrategia de Sobrevivência 3: Uso de medicina tradicional</v>
      </c>
    </row>
    <row r="81" spans="2:7" ht="12.75">
      <c r="B81" s="364"/>
      <c r="C81" s="365"/>
      <c r="D81" s="365"/>
      <c r="E81" s="365"/>
      <c r="F81" s="365"/>
      <c r="G81" s="366"/>
    </row>
    <row r="82" spans="1:16" ht="12.75">
      <c r="A82" s="5"/>
      <c r="B82" s="367"/>
      <c r="C82" s="368"/>
      <c r="D82" s="368"/>
      <c r="E82" s="368"/>
      <c r="F82" s="368"/>
      <c r="G82" s="369"/>
      <c r="H82" s="5"/>
      <c r="I82" s="5"/>
      <c r="J82" s="5"/>
      <c r="K82" s="5"/>
      <c r="L82" s="5"/>
      <c r="M82" s="5"/>
      <c r="N82" s="5"/>
      <c r="O82" s="5"/>
      <c r="P82" s="5"/>
    </row>
    <row r="83" spans="2:7" ht="12.75">
      <c r="B83" s="367"/>
      <c r="C83" s="368"/>
      <c r="D83" s="368"/>
      <c r="E83" s="368"/>
      <c r="F83" s="368"/>
      <c r="G83" s="369"/>
    </row>
    <row r="84" spans="2:7" ht="12.75">
      <c r="B84" s="367"/>
      <c r="C84" s="368"/>
      <c r="D84" s="368"/>
      <c r="E84" s="368"/>
      <c r="F84" s="368"/>
      <c r="G84" s="369"/>
    </row>
    <row r="85" spans="2:7" ht="12.75">
      <c r="B85" s="367"/>
      <c r="C85" s="368"/>
      <c r="D85" s="368"/>
      <c r="E85" s="368"/>
      <c r="F85" s="368"/>
      <c r="G85" s="369"/>
    </row>
    <row r="86" spans="2:7" ht="12.75">
      <c r="B86" s="370"/>
      <c r="C86" s="371"/>
      <c r="D86" s="371"/>
      <c r="E86" s="371"/>
      <c r="F86" s="371"/>
      <c r="G86" s="372"/>
    </row>
  </sheetData>
  <sheetProtection selectLockedCells="1"/>
  <mergeCells count="24">
    <mergeCell ref="B63:G68"/>
    <mergeCell ref="B72:G77"/>
    <mergeCell ref="B81:G86"/>
    <mergeCell ref="H11:I12"/>
    <mergeCell ref="B19:E19"/>
    <mergeCell ref="B24:E24"/>
    <mergeCell ref="B26:E26"/>
    <mergeCell ref="B28:E28"/>
    <mergeCell ref="B33:E33"/>
    <mergeCell ref="B35:E35"/>
    <mergeCell ref="B53:E53"/>
    <mergeCell ref="B55:E55"/>
    <mergeCell ref="B37:E37"/>
    <mergeCell ref="B42:E42"/>
    <mergeCell ref="B44:E44"/>
    <mergeCell ref="B46:E46"/>
    <mergeCell ref="H8:I8"/>
    <mergeCell ref="K8:L8"/>
    <mergeCell ref="N8:O8"/>
    <mergeCell ref="B51:E51"/>
    <mergeCell ref="K11:L12"/>
    <mergeCell ref="N11:O12"/>
    <mergeCell ref="B15:E15"/>
    <mergeCell ref="B17:E17"/>
  </mergeCells>
  <dataValidations count="1">
    <dataValidation type="whole" allowBlank="1" showInputMessage="1" showErrorMessage="1" sqref="H15:I15 K15:L15 N15:O15 N17:O17 K17:L17 H17:I17 H19:I19 K19:L19 N19:O19 N24:O24 K24:L24 H24:I24 H26:I26 K26:L26 N26:O26 N28:O28 K28:L28 H28:I28 H33:I33 K33:L33 N33:O33 N35:O35 K35:L35 H35:I35 H37:I37 K37:L37 N37:O37 N42:O42 K42:L42 H42:I42 H44:I44 K44:L44 N44:O44 N46:O46 K46:L46 H46:I46 H51:I51 K51:L51 N51:O51 N53:O53 K53:L53 H53:I53 H55:I55 K55:L55 N55:O55">
      <formula1>0</formula1>
      <formula2>5</formula2>
    </dataValidation>
  </dataValidations>
  <printOptions/>
  <pageMargins left="0.75" right="0.75" top="1" bottom="1" header="0.5" footer="0.5"/>
  <pageSetup horizontalDpi="600" verticalDpi="6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jmacki</dc:creator>
  <cp:keywords/>
  <dc:description/>
  <cp:lastModifiedBy>mkeller</cp:lastModifiedBy>
  <cp:lastPrinted>2007-11-27T14:54:22Z</cp:lastPrinted>
  <dcterms:created xsi:type="dcterms:W3CDTF">2007-10-18T18:35:25Z</dcterms:created>
  <dcterms:modified xsi:type="dcterms:W3CDTF">2010-08-13T10:34:37Z</dcterms:modified>
  <cp:category/>
  <cp:version/>
  <cp:contentType/>
  <cp:contentStatus/>
</cp:coreProperties>
</file>